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RVIDOR TPH\TPH INSTITUCIONAL\Balances\2022\"/>
    </mc:Choice>
  </mc:AlternateContent>
  <bookViews>
    <workbookView xWindow="0" yWindow="0" windowWidth="20490" windowHeight="7650"/>
  </bookViews>
  <sheets>
    <sheet name="Balance Tributario" sheetId="1" r:id="rId1"/>
    <sheet name="Balance General" sheetId="4" r:id="rId2"/>
    <sheet name=" EERR TRIBUTARIO" sheetId="5" r:id="rId3"/>
  </sheets>
  <definedNames>
    <definedName name="_xlnm.Print_Area" localSheetId="0">'Balance Tributario'!$A$2:$Q$96</definedName>
  </definedNames>
  <calcPr calcId="162913"/>
</workbook>
</file>

<file path=xl/calcChain.xml><?xml version="1.0" encoding="utf-8"?>
<calcChain xmlns="http://schemas.openxmlformats.org/spreadsheetml/2006/main">
  <c r="E39" i="4" l="1"/>
  <c r="E37" i="4"/>
  <c r="C23" i="4"/>
  <c r="G23" i="1"/>
  <c r="O80" i="1"/>
  <c r="C27" i="4" l="1"/>
  <c r="E18" i="4"/>
  <c r="C18" i="4"/>
  <c r="C17" i="5"/>
  <c r="C20" i="5" s="1"/>
  <c r="C39" i="4" l="1"/>
  <c r="C30" i="5"/>
  <c r="C31" i="5" s="1"/>
  <c r="C33" i="5" s="1"/>
  <c r="F36" i="1" l="1"/>
  <c r="H36" i="1" s="1"/>
  <c r="L36" i="1" s="1"/>
  <c r="F75" i="1"/>
  <c r="C41" i="1"/>
  <c r="H35" i="1"/>
  <c r="L35" i="1" s="1"/>
  <c r="H34" i="1"/>
  <c r="L34" i="1" s="1"/>
  <c r="H75" i="1" l="1"/>
  <c r="O75" i="1" s="1"/>
  <c r="H73" i="1"/>
  <c r="O73" i="1" s="1"/>
  <c r="C65" i="1" l="1"/>
  <c r="G65" i="1"/>
  <c r="M65" i="1" s="1"/>
  <c r="G21" i="1"/>
  <c r="J21" i="1" s="1"/>
  <c r="G62" i="1"/>
  <c r="M62" i="1" s="1"/>
  <c r="H39" i="1"/>
  <c r="L39" i="1" s="1"/>
  <c r="G17" i="1"/>
  <c r="J17" i="1" s="1"/>
  <c r="F43" i="1"/>
  <c r="F57" i="1" s="1"/>
  <c r="F76" i="1" s="1"/>
  <c r="F78" i="1" s="1"/>
  <c r="G41" i="1"/>
  <c r="G70" i="1"/>
  <c r="M70" i="1" s="1"/>
  <c r="C69" i="1"/>
  <c r="G69" i="1" s="1"/>
  <c r="M69" i="1" s="1"/>
  <c r="G61" i="1"/>
  <c r="G59" i="1"/>
  <c r="M59" i="1" l="1"/>
  <c r="M41" i="1"/>
  <c r="M43" i="1" s="1"/>
  <c r="M57" i="1" s="1"/>
  <c r="M76" i="1" s="1"/>
  <c r="M78" i="1" s="1"/>
  <c r="M61" i="1"/>
  <c r="C43" i="1"/>
  <c r="C57" i="1" s="1"/>
  <c r="C76" i="1" s="1"/>
  <c r="C78" i="1" s="1"/>
  <c r="G13" i="1"/>
  <c r="H28" i="1"/>
  <c r="O76" i="1"/>
  <c r="H43" i="1" l="1"/>
  <c r="H57" i="1" s="1"/>
  <c r="H76" i="1" s="1"/>
  <c r="H78" i="1" s="1"/>
  <c r="L28" i="1"/>
  <c r="L43" i="1" s="1"/>
  <c r="L57" i="1" s="1"/>
  <c r="L76" i="1" s="1"/>
  <c r="J13" i="1"/>
  <c r="J43" i="1" s="1"/>
  <c r="J57" i="1" s="1"/>
  <c r="J76" i="1" s="1"/>
  <c r="G43" i="1"/>
  <c r="G57" i="1" s="1"/>
  <c r="G76" i="1" s="1"/>
  <c r="G78" i="1" s="1"/>
  <c r="F79" i="1"/>
  <c r="J77" i="1" l="1"/>
  <c r="O77" i="1" s="1"/>
  <c r="O78" i="1" s="1"/>
  <c r="J78" i="1"/>
  <c r="L78" i="1"/>
</calcChain>
</file>

<file path=xl/sharedStrings.xml><?xml version="1.0" encoding="utf-8"?>
<sst xmlns="http://schemas.openxmlformats.org/spreadsheetml/2006/main" count="184" uniqueCount="142">
  <si>
    <t>Página 1</t>
  </si>
  <si>
    <t>Fecha: 05-04-2023</t>
  </si>
  <si>
    <t>BALANCE GENERAL</t>
  </si>
  <si>
    <t>SUMAS</t>
  </si>
  <si>
    <t>SALDOS</t>
  </si>
  <si>
    <t>INVENTARIO</t>
  </si>
  <si>
    <t>RESULTADO</t>
  </si>
  <si>
    <t>Cuenta</t>
  </si>
  <si>
    <t>Debitos</t>
  </si>
  <si>
    <t>Creditos</t>
  </si>
  <si>
    <t>Deudor</t>
  </si>
  <si>
    <t>Acreedor</t>
  </si>
  <si>
    <t>Activo</t>
  </si>
  <si>
    <t>Pasivo</t>
  </si>
  <si>
    <t>Perdidas</t>
  </si>
  <si>
    <t>Ganancias</t>
  </si>
  <si>
    <t>1101-02 BANCOS</t>
  </si>
  <si>
    <t>1101-03 Fondo Fijo</t>
  </si>
  <si>
    <t>1101-04 Deposito a plazo</t>
  </si>
  <si>
    <t>1106-01 Prestamos a Terceros</t>
  </si>
  <si>
    <t>1106-04 Anticipo al Personal</t>
  </si>
  <si>
    <t>1108-01 PAGOS PROVISIONALES</t>
  </si>
  <si>
    <t>1108-02 IVA CREDITO FISCAL</t>
  </si>
  <si>
    <t>1108-08 Impuesto renta por recuperar</t>
  </si>
  <si>
    <t>1201-01 Equipos Computacionales</t>
  </si>
  <si>
    <t>1202-01 BIENES RAICES</t>
  </si>
  <si>
    <t>1203-01 Otros Activos Fijos</t>
  </si>
  <si>
    <t>1207-01 DEPRECIACION ACUMULADA (-)</t>
  </si>
  <si>
    <t>2105-04 HONORARIOS POR PAGAR</t>
  </si>
  <si>
    <t>2107-01 IMPUESTOS POR PAGAR</t>
  </si>
  <si>
    <t>2108-04 RETENCION PROFESIONALES</t>
  </si>
  <si>
    <t>2108-13 PRESTAMO CERO</t>
  </si>
  <si>
    <t>2110-04 ANTICIPO CLIENTES</t>
  </si>
  <si>
    <t>2302-01 Fondos de reservas</t>
  </si>
  <si>
    <t>2302-02 REVALORIZAC CAPITAL PROPIO</t>
  </si>
  <si>
    <t>2305-04 PERDIDAS ACUMULADAS (-)</t>
  </si>
  <si>
    <t>2305-06 UTILIDADES ACUMULADAS</t>
  </si>
  <si>
    <t>4101-03 COMBUSTIBLES Y LUBRICANTES</t>
  </si>
  <si>
    <t>4101-04 LUZ Y FUERZA</t>
  </si>
  <si>
    <t>4101-08 FLETES Y GASTOS DESPACHO</t>
  </si>
  <si>
    <t>4101-12 SEGUROS</t>
  </si>
  <si>
    <t>4201-02 HONORARIOS PROFESIONALES</t>
  </si>
  <si>
    <t>4201-04 GASTOS DE OFICINA</t>
  </si>
  <si>
    <t>4201-07 MANTENC. EQUIP. Y EDIFICIOS</t>
  </si>
  <si>
    <t>4201-22 IMPLEMENTOS Y ARTICULOS DE SEGURIDAD</t>
  </si>
  <si>
    <t>4201-31 TELEFONOS CELULARES E INTERNET</t>
  </si>
  <si>
    <t>4201-47 INSUMOS Y SERVICIOS COMPUTACIONALES</t>
  </si>
  <si>
    <t>4301-03 PUBLICIDAD</t>
  </si>
  <si>
    <t>4801-01 DEPRECIACION FINANCIERA</t>
  </si>
  <si>
    <t>5201-04 INTERESES GANADOS</t>
  </si>
  <si>
    <t>Sumas</t>
  </si>
  <si>
    <t>Totales</t>
  </si>
  <si>
    <t>Declaro(mos) dejando constancia que el presente Balance General, ha sido confeccionado con datos e informaciones que hemos proporcionado como fidedignos a mi (nuestro) Contador.</t>
  </si>
  <si>
    <t>Luis Alberto Montaña Acuña</t>
  </si>
  <si>
    <t>Auditas Ltda</t>
  </si>
  <si>
    <t>Asesorias Contables y Tributarias</t>
  </si>
  <si>
    <t>Sub Total</t>
  </si>
  <si>
    <t>Página 2</t>
  </si>
  <si>
    <r>
      <t xml:space="preserve">71.931.900-9 Fundación Trabajo para un hermano
Juan de Dios Rivera 1364 CONCEPCIÓN/CONCEPCIÓN
</t>
    </r>
    <r>
      <rPr>
        <b/>
        <sz val="16"/>
        <color indexed="8"/>
        <rFont val="Roboto"/>
        <charset val="1"/>
      </rPr>
      <t xml:space="preserve">Representante Legal </t>
    </r>
    <r>
      <rPr>
        <sz val="16"/>
        <color indexed="8"/>
        <rFont val="Roboto"/>
        <charset val="1"/>
      </rPr>
      <t xml:space="preserve">6974830-9 PEDRO DANIEL ORELLANA AGUERO  </t>
    </r>
  </si>
  <si>
    <t xml:space="preserve">2906-01CAPITAL </t>
  </si>
  <si>
    <t>PESOS ($)</t>
  </si>
  <si>
    <t>ACTIVOS CIRCULANTES</t>
  </si>
  <si>
    <t>PASIVOS CIRCULANTES</t>
  </si>
  <si>
    <t>CAJA</t>
  </si>
  <si>
    <t>FONDOS FIJOS</t>
  </si>
  <si>
    <t>IMPUESTOS POR PAGAR</t>
  </si>
  <si>
    <t>CUENTAS POR COBRAR</t>
  </si>
  <si>
    <t xml:space="preserve">Total Activos Circulantes </t>
  </si>
  <si>
    <t>Total Pasivos Circulantes</t>
  </si>
  <si>
    <t>ACTIVOS FIJOS</t>
  </si>
  <si>
    <t>PASIVOS A LARGO PLAZO</t>
  </si>
  <si>
    <t>BIENES RAICES</t>
  </si>
  <si>
    <t>Total Pasivos Largo Plazo</t>
  </si>
  <si>
    <t>OTROS ACTIVOS FIJOS</t>
  </si>
  <si>
    <t>Total Activos Fijos</t>
  </si>
  <si>
    <t>PATRIMONIO</t>
  </si>
  <si>
    <t xml:space="preserve">OTROS ACTIVOS </t>
  </si>
  <si>
    <t xml:space="preserve">CAPITAL </t>
  </si>
  <si>
    <t xml:space="preserve">Total Otros Activos </t>
  </si>
  <si>
    <t>Total Patrimonio</t>
  </si>
  <si>
    <t>TOTAL ACTIVOS</t>
  </si>
  <si>
    <t>TOTAL PASIVOS</t>
  </si>
  <si>
    <t>Presidenta  de Directorio</t>
  </si>
  <si>
    <t>Fundación Trabajo para un Hermano de Concepción</t>
  </si>
  <si>
    <t xml:space="preserve">                            BALANCE 12/2022</t>
  </si>
  <si>
    <t>BANCOS</t>
  </si>
  <si>
    <t>DEPOSITOS A PLAZOS</t>
  </si>
  <si>
    <t>1104-01 CUENTAS POR COBRAR</t>
  </si>
  <si>
    <t>1101-01  CAJA</t>
  </si>
  <si>
    <t>ANTICIPO AL PERSONAL</t>
  </si>
  <si>
    <t>PAGOS PROVISIONALES</t>
  </si>
  <si>
    <t>EQUIPOS COMPUTACIONALES</t>
  </si>
  <si>
    <t>MUEBLES Y UTILES</t>
  </si>
  <si>
    <t>1209-01 MUEBLES Y UTILES</t>
  </si>
  <si>
    <t>HONORARIOS POR PAGAR</t>
  </si>
  <si>
    <t>PROVEEDORES</t>
  </si>
  <si>
    <t>2105-05 PROVEEDORES</t>
  </si>
  <si>
    <t>RETENCIONES POR PAGAR</t>
  </si>
  <si>
    <t>FONDOS DE RESERVAS</t>
  </si>
  <si>
    <t>REVALORIZACION CAPITAL PROPIO</t>
  </si>
  <si>
    <t>UTILIDAD ACUMULADA</t>
  </si>
  <si>
    <t xml:space="preserve">                                                                                              Estado de Resultados Tributario</t>
  </si>
  <si>
    <t xml:space="preserve">                                             </t>
  </si>
  <si>
    <t xml:space="preserve">                                        </t>
  </si>
  <si>
    <t xml:space="preserve">---------------------------------------- </t>
  </si>
  <si>
    <t xml:space="preserve">          HONORARIOS PROFESIONALES PROYECTOS       </t>
  </si>
  <si>
    <t xml:space="preserve">     UTILIDAD (PÉRDIDA) DEL EJERCICIO   </t>
  </si>
  <si>
    <t>4101-01 COSTO DE PROYECTOS</t>
  </si>
  <si>
    <t>5101-03 VENTAS EXENTAS FACTURADAS</t>
  </si>
  <si>
    <t>4201-26OTROS COSTOS DE EXPLOTACION</t>
  </si>
  <si>
    <t>4101-10 IVA NO RECUPERABLE</t>
  </si>
  <si>
    <t xml:space="preserve">          DEPRECIACIÓN</t>
  </si>
  <si>
    <t>INGRESOS NO OPERACIONALES</t>
  </si>
  <si>
    <t xml:space="preserve">           INTERESES GANADOS</t>
  </si>
  <si>
    <t>TOTAL INGRESOS NO OPERACIONALES</t>
  </si>
  <si>
    <t>Por el ejercicio comprendido entre el 01 de Enero al 31 de Diciembre del 2022</t>
  </si>
  <si>
    <t>5202-01 CORRECCION MONETARIA</t>
  </si>
  <si>
    <t>2110-05 FONDOS POR RENDIR PROYECTO REGIONAL</t>
  </si>
  <si>
    <t>2110-06 FONDOS POR RENDIR OTROS PROYECTOS</t>
  </si>
  <si>
    <t>Perdida Ejercicio</t>
  </si>
  <si>
    <t>FONDOS POR RENDIR PROYECTO REGIONAL</t>
  </si>
  <si>
    <t>FONDOS POR RENDIR OTROS PROYECTOS</t>
  </si>
  <si>
    <t>PERDIDA DEL EJERCICIO</t>
  </si>
  <si>
    <t>Notas al balance:</t>
  </si>
  <si>
    <t>1.- Aun que el presente balance presenta una perdida contable y tributaria, financieramente se tienen dineros por rendir por proyectos a realizar en periodos siguientes</t>
  </si>
  <si>
    <t>Pedro Daniel Orellana Agüero</t>
  </si>
  <si>
    <t>Rut: 6.974.830-9</t>
  </si>
  <si>
    <t>PROYECTO FONDEPROC MUNICIPIO TOME</t>
  </si>
  <si>
    <t>PROYECTO GIZ COLOMBIA</t>
  </si>
  <si>
    <t xml:space="preserve">TOTAL INGRESO DE OPERACION           </t>
  </si>
  <si>
    <t xml:space="preserve">COSTOS DE OPERACION                  </t>
  </si>
  <si>
    <t xml:space="preserve">TOTAL COSTOS DE OPERACION            </t>
  </si>
  <si>
    <t xml:space="preserve">INGRESO DE OPERACIÓN  FACTURADOS                  </t>
  </si>
  <si>
    <t xml:space="preserve">     MARGEN DE OPERACION             </t>
  </si>
  <si>
    <t xml:space="preserve">           CORRECCIÓN MONETARIA</t>
  </si>
  <si>
    <t xml:space="preserve">GASTOS DE ADMINISTRACIÓN </t>
  </si>
  <si>
    <t>GASTOS DIRECTOS DE OPERACIÓN</t>
  </si>
  <si>
    <t xml:space="preserve">TOTAL GASTOS NO OPERACIONALES </t>
  </si>
  <si>
    <t xml:space="preserve">VARIOS CURSOS MERCADO PUBLICO </t>
  </si>
  <si>
    <t xml:space="preserve">     RESULTADO  2022</t>
  </si>
  <si>
    <t xml:space="preserve">RESUPTADO NO OPERACIONAL </t>
  </si>
  <si>
    <t xml:space="preserve">                              Saldo entre 01/2022 y 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</si>
</sst>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[$-1340A]#,##0;\(#,##0\);&quot;&quot;"/>
    <numFmt numFmtId="168" formatCode="_-* #,##0_-;\-* #,##0_-;_-* &quot;-&quot;??_-;_-@_-"/>
    <numFmt numFmtId="171" formatCode="#,##0_ ;\-#,##0\ "/>
  </numFmts>
  <fonts count="1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Roboto"/>
      <charset val="1"/>
    </font>
    <font>
      <b/>
      <sz val="16"/>
      <color indexed="8"/>
      <name val="Roboto"/>
      <charset val="1"/>
    </font>
    <font>
      <sz val="16"/>
      <color indexed="9"/>
      <name val="Roboto"/>
      <charset val="1"/>
    </font>
    <font>
      <i/>
      <sz val="16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8"/>
      <name val="Roboto"/>
      <charset val="1"/>
    </font>
    <font>
      <sz val="14"/>
      <color theme="1"/>
      <name val="Calibri"/>
      <family val="2"/>
      <scheme val="minor"/>
    </font>
    <font>
      <b/>
      <sz val="14"/>
      <color indexed="8"/>
      <name val="Roboto"/>
      <charset val="1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2" fontId="6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3" fillId="0" borderId="3" xfId="0" applyFont="1" applyBorder="1" applyAlignment="1" applyProtection="1">
      <alignment horizontal="center" vertical="top" wrapText="1" readingOrder="1"/>
      <protection locked="0"/>
    </xf>
    <xf numFmtId="3" fontId="2" fillId="0" borderId="0" xfId="0" applyNumberFormat="1" applyFont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3" fontId="1" fillId="0" borderId="0" xfId="0" applyNumberFormat="1" applyFont="1"/>
    <xf numFmtId="0" fontId="1" fillId="0" borderId="4" xfId="0" applyFont="1" applyBorder="1"/>
    <xf numFmtId="3" fontId="2" fillId="0" borderId="4" xfId="0" applyNumberFormat="1" applyFont="1" applyBorder="1" applyAlignment="1" applyProtection="1">
      <alignment horizontal="right" vertical="top" wrapText="1" readingOrder="1"/>
      <protection locked="0"/>
    </xf>
    <xf numFmtId="3" fontId="3" fillId="0" borderId="1" xfId="0" applyNumberFormat="1" applyFont="1" applyBorder="1" applyAlignment="1" applyProtection="1">
      <alignment horizontal="right" vertical="top" wrapText="1" readingOrder="1"/>
      <protection locked="0"/>
    </xf>
    <xf numFmtId="3" fontId="3" fillId="0" borderId="0" xfId="0" applyNumberFormat="1" applyFont="1" applyAlignment="1" applyProtection="1">
      <alignment horizontal="right" vertical="top" wrapText="1" readingOrder="1"/>
      <protection locked="0"/>
    </xf>
    <xf numFmtId="166" fontId="1" fillId="0" borderId="0" xfId="0" applyNumberFormat="1" applyFont="1"/>
    <xf numFmtId="0" fontId="5" fillId="0" borderId="0" xfId="0" applyFont="1" applyBorder="1"/>
    <xf numFmtId="0" fontId="1" fillId="0" borderId="0" xfId="0" applyFont="1"/>
    <xf numFmtId="3" fontId="2" fillId="0" borderId="0" xfId="0" applyNumberFormat="1" applyFont="1" applyAlignment="1" applyProtection="1">
      <alignment horizontal="right" vertical="top" wrapText="1" readingOrder="1"/>
      <protection locked="0"/>
    </xf>
    <xf numFmtId="0" fontId="0" fillId="0" borderId="0" xfId="0"/>
    <xf numFmtId="168" fontId="0" fillId="0" borderId="0" xfId="1" applyNumberFormat="1" applyFont="1" applyFill="1"/>
    <xf numFmtId="168" fontId="0" fillId="0" borderId="0" xfId="1" applyNumberFormat="1" applyFont="1"/>
    <xf numFmtId="0" fontId="0" fillId="0" borderId="9" xfId="0" applyBorder="1"/>
    <xf numFmtId="168" fontId="11" fillId="0" borderId="10" xfId="1" applyNumberFormat="1" applyFont="1" applyFill="1" applyBorder="1" applyAlignment="1">
      <alignment horizontal="center" vertical="center"/>
    </xf>
    <xf numFmtId="0" fontId="0" fillId="0" borderId="10" xfId="0" applyBorder="1"/>
    <xf numFmtId="168" fontId="0" fillId="0" borderId="11" xfId="1" applyNumberFormat="1" applyFont="1" applyBorder="1"/>
    <xf numFmtId="0" fontId="0" fillId="0" borderId="12" xfId="0" applyBorder="1"/>
    <xf numFmtId="168" fontId="0" fillId="0" borderId="13" xfId="1" applyNumberFormat="1" applyFont="1" applyBorder="1"/>
    <xf numFmtId="168" fontId="0" fillId="0" borderId="0" xfId="1" applyNumberFormat="1" applyFont="1" applyFill="1" applyBorder="1"/>
    <xf numFmtId="168" fontId="6" fillId="0" borderId="0" xfId="1" applyNumberFormat="1" applyFont="1" applyFill="1" applyBorder="1" applyAlignment="1">
      <alignment horizontal="center"/>
    </xf>
    <xf numFmtId="168" fontId="6" fillId="0" borderId="13" xfId="1" applyNumberFormat="1" applyFont="1" applyBorder="1" applyAlignment="1">
      <alignment horizontal="center"/>
    </xf>
    <xf numFmtId="0" fontId="7" fillId="0" borderId="12" xfId="0" applyFont="1" applyBorder="1"/>
    <xf numFmtId="164" fontId="7" fillId="0" borderId="0" xfId="2" applyFont="1" applyFill="1" applyBorder="1" applyAlignment="1">
      <alignment horizontal="center"/>
    </xf>
    <xf numFmtId="0" fontId="7" fillId="0" borderId="0" xfId="0" applyFont="1"/>
    <xf numFmtId="164" fontId="7" fillId="0" borderId="13" xfId="2" applyFont="1" applyBorder="1" applyAlignment="1">
      <alignment horizontal="center"/>
    </xf>
    <xf numFmtId="168" fontId="0" fillId="0" borderId="13" xfId="1" applyNumberFormat="1" applyFont="1" applyFill="1" applyBorder="1"/>
    <xf numFmtId="168" fontId="7" fillId="0" borderId="13" xfId="1" applyNumberFormat="1" applyFont="1" applyBorder="1"/>
    <xf numFmtId="168" fontId="7" fillId="0" borderId="0" xfId="1" applyNumberFormat="1" applyFont="1" applyFill="1" applyBorder="1"/>
    <xf numFmtId="168" fontId="0" fillId="0" borderId="0" xfId="0" applyNumberFormat="1"/>
    <xf numFmtId="0" fontId="0" fillId="0" borderId="13" xfId="0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17" xfId="0" applyFont="1" applyBorder="1" applyAlignment="1">
      <alignment horizontal="center"/>
    </xf>
    <xf numFmtId="168" fontId="7" fillId="0" borderId="0" xfId="1" applyNumberFormat="1" applyFont="1" applyFill="1"/>
    <xf numFmtId="0" fontId="12" fillId="0" borderId="0" xfId="0" applyFont="1" applyBorder="1"/>
    <xf numFmtId="0" fontId="1" fillId="2" borderId="0" xfId="0" applyFont="1" applyFill="1"/>
    <xf numFmtId="168" fontId="0" fillId="2" borderId="13" xfId="1" applyNumberFormat="1" applyFont="1" applyFill="1" applyBorder="1"/>
    <xf numFmtId="0" fontId="9" fillId="0" borderId="12" xfId="0" applyFont="1" applyBorder="1"/>
    <xf numFmtId="168" fontId="13" fillId="0" borderId="13" xfId="1" applyNumberFormat="1" applyFont="1" applyBorder="1" applyAlignment="1">
      <alignment horizontal="center"/>
    </xf>
    <xf numFmtId="168" fontId="7" fillId="0" borderId="0" xfId="0" applyNumberFormat="1" applyFont="1"/>
    <xf numFmtId="0" fontId="7" fillId="2" borderId="0" xfId="0" applyFont="1" applyFill="1"/>
    <xf numFmtId="168" fontId="7" fillId="2" borderId="0" xfId="0" applyNumberFormat="1" applyFont="1" applyFill="1"/>
    <xf numFmtId="0" fontId="9" fillId="0" borderId="14" xfId="0" applyFont="1" applyBorder="1"/>
    <xf numFmtId="168" fontId="9" fillId="0" borderId="16" xfId="1" applyNumberFormat="1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7" fillId="0" borderId="14" xfId="0" applyFont="1" applyBorder="1"/>
    <xf numFmtId="168" fontId="7" fillId="0" borderId="15" xfId="1" applyNumberFormat="1" applyFont="1" applyFill="1" applyBorder="1"/>
    <xf numFmtId="0" fontId="7" fillId="0" borderId="15" xfId="0" applyFont="1" applyBorder="1"/>
    <xf numFmtId="168" fontId="7" fillId="0" borderId="16" xfId="1" applyNumberFormat="1" applyFont="1" applyBorder="1"/>
    <xf numFmtId="3" fontId="2" fillId="0" borderId="0" xfId="0" applyNumberFormat="1" applyFont="1" applyAlignment="1" applyProtection="1">
      <alignment horizontal="right" vertical="top" wrapText="1" readingOrder="1"/>
      <protection locked="0"/>
    </xf>
    <xf numFmtId="3" fontId="2" fillId="2" borderId="0" xfId="0" applyNumberFormat="1" applyFont="1" applyFill="1" applyAlignment="1" applyProtection="1">
      <alignment horizontal="right" vertical="top" wrapText="1" readingOrder="1"/>
      <protection locked="0"/>
    </xf>
    <xf numFmtId="3" fontId="1" fillId="2" borderId="0" xfId="0" applyNumberFormat="1" applyFont="1" applyFill="1"/>
    <xf numFmtId="0" fontId="1" fillId="0" borderId="0" xfId="0" applyFont="1"/>
    <xf numFmtId="0" fontId="1" fillId="2" borderId="0" xfId="0" applyFont="1" applyFill="1"/>
    <xf numFmtId="171" fontId="0" fillId="0" borderId="0" xfId="1" applyNumberFormat="1" applyFont="1" applyFill="1" applyBorder="1"/>
    <xf numFmtId="168" fontId="6" fillId="0" borderId="13" xfId="1" applyNumberFormat="1" applyFont="1" applyBorder="1"/>
    <xf numFmtId="0" fontId="0" fillId="0" borderId="0" xfId="0" applyFill="1" applyBorder="1"/>
    <xf numFmtId="3" fontId="0" fillId="0" borderId="13" xfId="0" applyNumberFormat="1" applyFont="1" applyBorder="1"/>
    <xf numFmtId="0" fontId="5" fillId="0" borderId="0" xfId="0" applyFont="1" applyBorder="1" applyAlignment="1">
      <alignment horizontal="left"/>
    </xf>
    <xf numFmtId="171" fontId="7" fillId="0" borderId="0" xfId="0" applyNumberFormat="1" applyFont="1" applyBorder="1"/>
    <xf numFmtId="0" fontId="0" fillId="0" borderId="0" xfId="0"/>
    <xf numFmtId="0" fontId="0" fillId="0" borderId="0" xfId="0"/>
    <xf numFmtId="42" fontId="6" fillId="0" borderId="13" xfId="3" applyFont="1" applyBorder="1"/>
    <xf numFmtId="42" fontId="6" fillId="0" borderId="13" xfId="3" applyFont="1" applyBorder="1" applyAlignment="1">
      <alignment horizontal="right"/>
    </xf>
    <xf numFmtId="42" fontId="7" fillId="0" borderId="12" xfId="3" applyFont="1" applyBorder="1"/>
    <xf numFmtId="42" fontId="7" fillId="0" borderId="13" xfId="3" applyFont="1" applyBorder="1"/>
    <xf numFmtId="42" fontId="6" fillId="0" borderId="12" xfId="3" applyFont="1" applyBorder="1"/>
    <xf numFmtId="42" fontId="6" fillId="0" borderId="12" xfId="3" applyFont="1" applyBorder="1" applyAlignment="1">
      <alignment horizontal="center"/>
    </xf>
    <xf numFmtId="42" fontId="6" fillId="0" borderId="13" xfId="3" applyFont="1" applyFill="1" applyBorder="1"/>
    <xf numFmtId="42" fontId="7" fillId="0" borderId="13" xfId="3" applyFont="1" applyFill="1" applyBorder="1"/>
    <xf numFmtId="42" fontId="6" fillId="0" borderId="13" xfId="3" applyFont="1" applyFill="1" applyBorder="1" applyAlignment="1">
      <alignment horizontal="right"/>
    </xf>
    <xf numFmtId="42" fontId="7" fillId="0" borderId="13" xfId="3" applyFont="1" applyFill="1" applyBorder="1" applyAlignment="1">
      <alignment horizontal="left"/>
    </xf>
    <xf numFmtId="42" fontId="7" fillId="0" borderId="13" xfId="3" applyFont="1" applyFill="1" applyBorder="1" applyAlignment="1">
      <alignment horizontal="right"/>
    </xf>
    <xf numFmtId="42" fontId="15" fillId="0" borderId="12" xfId="3" applyFont="1" applyBorder="1"/>
    <xf numFmtId="42" fontId="16" fillId="0" borderId="12" xfId="3" applyFont="1" applyBorder="1"/>
    <xf numFmtId="42" fontId="0" fillId="0" borderId="0" xfId="0" applyNumberFormat="1"/>
    <xf numFmtId="42" fontId="7" fillId="0" borderId="0" xfId="0" applyNumberFormat="1" applyFont="1"/>
    <xf numFmtId="42" fontId="7" fillId="0" borderId="12" xfId="3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42" fontId="7" fillId="0" borderId="0" xfId="3" applyFont="1"/>
    <xf numFmtId="42" fontId="0" fillId="0" borderId="0" xfId="3" applyFont="1"/>
    <xf numFmtId="3" fontId="17" fillId="0" borderId="0" xfId="0" applyNumberFormat="1" applyFont="1" applyAlignment="1" applyProtection="1">
      <alignment horizontal="right" vertical="top" wrapText="1" readingOrder="1"/>
      <protection locked="0"/>
    </xf>
    <xf numFmtId="42" fontId="7" fillId="2" borderId="12" xfId="3" applyFont="1" applyFill="1" applyBorder="1" applyAlignment="1">
      <alignment horizontal="center"/>
    </xf>
    <xf numFmtId="0" fontId="2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2" fillId="2" borderId="0" xfId="0" applyFont="1" applyFill="1" applyAlignment="1" applyProtection="1">
      <alignment vertical="top" wrapText="1" readingOrder="1"/>
      <protection locked="0"/>
    </xf>
    <xf numFmtId="0" fontId="1" fillId="2" borderId="0" xfId="0" applyFont="1" applyFill="1"/>
    <xf numFmtId="0" fontId="4" fillId="2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/>
    <xf numFmtId="3" fontId="2" fillId="0" borderId="0" xfId="0" applyNumberFormat="1" applyFont="1" applyAlignment="1" applyProtection="1">
      <alignment horizontal="right" vertical="top" wrapText="1" readingOrder="1"/>
      <protection locked="0"/>
    </xf>
    <xf numFmtId="3" fontId="1" fillId="0" borderId="0" xfId="0" applyNumberFormat="1" applyFont="1"/>
    <xf numFmtId="3" fontId="2" fillId="2" borderId="0" xfId="0" applyNumberFormat="1" applyFont="1" applyFill="1" applyAlignment="1" applyProtection="1">
      <alignment horizontal="right" vertical="top" wrapText="1" readingOrder="1"/>
      <protection locked="0"/>
    </xf>
    <xf numFmtId="3" fontId="1" fillId="2" borderId="0" xfId="0" applyNumberFormat="1" applyFont="1" applyFill="1"/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3" fontId="2" fillId="0" borderId="4" xfId="0" applyNumberFormat="1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3" fontId="2" fillId="0" borderId="5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6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7" xfId="0" applyNumberFormat="1" applyFont="1" applyBorder="1" applyAlignment="1" applyProtection="1">
      <alignment horizontal="center" vertical="top" wrapText="1" readingOrder="1"/>
      <protection locked="0"/>
    </xf>
    <xf numFmtId="3" fontId="2" fillId="2" borderId="5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2" borderId="7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2" borderId="4" xfId="0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3" fontId="3" fillId="0" borderId="1" xfId="0" applyNumberFormat="1" applyFont="1" applyBorder="1" applyAlignment="1" applyProtection="1">
      <alignment horizontal="right" vertical="top" wrapText="1" readingOrder="1"/>
      <protection locked="0"/>
    </xf>
    <xf numFmtId="3" fontId="1" fillId="0" borderId="1" xfId="0" applyNumberFormat="1" applyFont="1" applyBorder="1" applyAlignment="1" applyProtection="1">
      <alignment vertical="top" wrapText="1"/>
      <protection locked="0"/>
    </xf>
    <xf numFmtId="3" fontId="3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3" fontId="1" fillId="2" borderId="1" xfId="0" applyNumberFormat="1" applyFont="1" applyFill="1" applyBorder="1" applyAlignment="1" applyProtection="1">
      <alignment vertical="top" wrapText="1"/>
      <protection locked="0"/>
    </xf>
    <xf numFmtId="3" fontId="3" fillId="0" borderId="0" xfId="0" applyNumberFormat="1" applyFont="1" applyAlignment="1" applyProtection="1">
      <alignment horizontal="right" vertical="top" wrapText="1" readingOrder="1"/>
      <protection locked="0"/>
    </xf>
    <xf numFmtId="168" fontId="12" fillId="0" borderId="12" xfId="1" applyNumberFormat="1" applyFont="1" applyFill="1" applyBorder="1" applyAlignment="1">
      <alignment horizontal="center"/>
    </xf>
    <xf numFmtId="168" fontId="12" fillId="0" borderId="0" xfId="1" applyNumberFormat="1" applyFont="1" applyFill="1" applyBorder="1" applyAlignment="1">
      <alignment horizontal="center"/>
    </xf>
    <xf numFmtId="168" fontId="12" fillId="0" borderId="13" xfId="1" applyNumberFormat="1" applyFont="1" applyFill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184150</xdr:colOff>
      <xdr:row>3</xdr:row>
      <xdr:rowOff>11950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15875"/>
          <a:ext cx="2724150" cy="551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6</xdr:col>
      <xdr:colOff>184150</xdr:colOff>
      <xdr:row>46</xdr:row>
      <xdr:rowOff>11950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19843750"/>
          <a:ext cx="2724150" cy="551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2</xdr:col>
      <xdr:colOff>352425</xdr:colOff>
      <xdr:row>3</xdr:row>
      <xdr:rowOff>56400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6200"/>
          <a:ext cx="2724150" cy="551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85726</xdr:rowOff>
    </xdr:from>
    <xdr:to>
      <xdr:col>1</xdr:col>
      <xdr:colOff>3238500</xdr:colOff>
      <xdr:row>2</xdr:row>
      <xdr:rowOff>142876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85726"/>
          <a:ext cx="26860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73" zoomScale="41" zoomScaleNormal="41" zoomScaleSheetLayoutView="59" workbookViewId="0">
      <selection activeCell="T25" sqref="T25"/>
    </sheetView>
  </sheetViews>
  <sheetFormatPr baseColWidth="10" defaultColWidth="22.85546875" defaultRowHeight="21"/>
  <cols>
    <col min="1" max="1" width="4.85546875" style="1" customWidth="1"/>
    <col min="2" max="2" width="53.7109375" style="1" customWidth="1"/>
    <col min="3" max="4" width="8.5703125" style="1" customWidth="1"/>
    <col min="5" max="5" width="15.28515625" style="1" customWidth="1"/>
    <col min="6" max="8" width="22.85546875" style="1"/>
    <col min="9" max="9" width="4.28515625" style="1" customWidth="1"/>
    <col min="10" max="10" width="22.85546875" style="1"/>
    <col min="11" max="11" width="7.85546875" style="1" customWidth="1"/>
    <col min="12" max="12" width="22.85546875" style="1"/>
    <col min="13" max="13" width="22.85546875" style="42"/>
    <col min="14" max="14" width="7.42578125" style="42" customWidth="1"/>
    <col min="15" max="15" width="22.85546875" style="42" customWidth="1"/>
    <col min="16" max="16" width="2.42578125" style="42" customWidth="1"/>
    <col min="17" max="17" width="22.85546875" style="42"/>
    <col min="18" max="16384" width="22.85546875" style="1"/>
  </cols>
  <sheetData>
    <row r="1" spans="1:16" ht="2.1" customHeight="1"/>
    <row r="2" spans="1:16">
      <c r="B2" s="95" t="s">
        <v>58</v>
      </c>
      <c r="C2" s="96"/>
    </row>
    <row r="3" spans="1:16">
      <c r="B3" s="96"/>
      <c r="C3" s="96"/>
      <c r="N3" s="97" t="s">
        <v>0</v>
      </c>
      <c r="O3" s="98"/>
    </row>
    <row r="4" spans="1:16">
      <c r="B4" s="96"/>
      <c r="C4" s="96"/>
    </row>
    <row r="5" spans="1:16">
      <c r="B5" s="96"/>
      <c r="C5" s="96"/>
      <c r="N5" s="99" t="s">
        <v>1</v>
      </c>
      <c r="O5" s="98"/>
    </row>
    <row r="6" spans="1:16">
      <c r="B6" s="96"/>
      <c r="C6" s="96"/>
      <c r="E6" s="100" t="s">
        <v>2</v>
      </c>
      <c r="F6" s="96"/>
      <c r="G6" s="96"/>
      <c r="H6" s="96"/>
      <c r="N6" s="98"/>
      <c r="O6" s="98"/>
    </row>
    <row r="7" spans="1:16" ht="45.75" customHeight="1">
      <c r="B7" s="96"/>
      <c r="C7" s="96"/>
      <c r="E7" s="96"/>
      <c r="F7" s="96"/>
      <c r="G7" s="96"/>
      <c r="H7" s="96"/>
    </row>
    <row r="8" spans="1:16" ht="45" customHeight="1"/>
    <row r="9" spans="1:16" ht="27.75" customHeight="1">
      <c r="C9" s="96"/>
      <c r="D9" s="96"/>
      <c r="E9" s="96"/>
      <c r="F9" s="96"/>
      <c r="G9" s="96"/>
      <c r="H9" s="96"/>
      <c r="I9" s="96"/>
      <c r="J9" s="96"/>
    </row>
    <row r="10" spans="1:16" ht="8.25" customHeight="1"/>
    <row r="11" spans="1:16" ht="17.100000000000001" customHeight="1">
      <c r="A11" s="117"/>
      <c r="B11" s="118"/>
      <c r="C11" s="107" t="s">
        <v>3</v>
      </c>
      <c r="D11" s="108"/>
      <c r="E11" s="108"/>
      <c r="F11" s="108"/>
      <c r="G11" s="107" t="s">
        <v>4</v>
      </c>
      <c r="H11" s="108"/>
      <c r="I11" s="108"/>
      <c r="J11" s="107" t="s">
        <v>5</v>
      </c>
      <c r="K11" s="108"/>
      <c r="L11" s="108"/>
      <c r="M11" s="109" t="s">
        <v>6</v>
      </c>
      <c r="N11" s="110"/>
      <c r="O11" s="110"/>
      <c r="P11" s="110"/>
    </row>
    <row r="12" spans="1:16">
      <c r="A12" s="111" t="s">
        <v>7</v>
      </c>
      <c r="B12" s="112"/>
      <c r="C12" s="111" t="s">
        <v>8</v>
      </c>
      <c r="D12" s="112"/>
      <c r="E12" s="112"/>
      <c r="F12" s="2" t="s">
        <v>9</v>
      </c>
      <c r="G12" s="2" t="s">
        <v>10</v>
      </c>
      <c r="H12" s="111" t="s">
        <v>11</v>
      </c>
      <c r="I12" s="112"/>
      <c r="J12" s="111" t="s">
        <v>12</v>
      </c>
      <c r="K12" s="112"/>
      <c r="L12" s="2" t="s">
        <v>13</v>
      </c>
      <c r="M12" s="113" t="s">
        <v>14</v>
      </c>
      <c r="N12" s="114"/>
      <c r="O12" s="113" t="s">
        <v>15</v>
      </c>
      <c r="P12" s="114"/>
    </row>
    <row r="13" spans="1:16" ht="43.5" customHeight="1">
      <c r="A13" s="101" t="s">
        <v>88</v>
      </c>
      <c r="B13" s="102"/>
      <c r="C13" s="103">
        <v>203279216</v>
      </c>
      <c r="D13" s="104"/>
      <c r="E13" s="104"/>
      <c r="F13" s="3">
        <v>189853578</v>
      </c>
      <c r="G13" s="3">
        <f>+C13-F13</f>
        <v>13425638</v>
      </c>
      <c r="H13" s="103">
        <v>0</v>
      </c>
      <c r="I13" s="104"/>
      <c r="J13" s="103">
        <f>+G13</f>
        <v>13425638</v>
      </c>
      <c r="K13" s="104"/>
      <c r="L13" s="3">
        <v>0</v>
      </c>
      <c r="M13" s="105">
        <v>0</v>
      </c>
      <c r="N13" s="106"/>
      <c r="O13" s="105">
        <v>0</v>
      </c>
      <c r="P13" s="106"/>
    </row>
    <row r="14" spans="1:16" ht="43.5" customHeight="1">
      <c r="A14" s="101" t="s">
        <v>16</v>
      </c>
      <c r="B14" s="102"/>
      <c r="C14" s="103">
        <v>229546495</v>
      </c>
      <c r="D14" s="104"/>
      <c r="E14" s="104"/>
      <c r="F14" s="3">
        <v>0</v>
      </c>
      <c r="G14" s="3">
        <v>229546495</v>
      </c>
      <c r="H14" s="103">
        <v>0</v>
      </c>
      <c r="I14" s="104"/>
      <c r="J14" s="103">
        <v>229546495</v>
      </c>
      <c r="K14" s="104"/>
      <c r="L14" s="3">
        <v>0</v>
      </c>
      <c r="M14" s="105">
        <v>0</v>
      </c>
      <c r="N14" s="106"/>
      <c r="O14" s="105">
        <v>0</v>
      </c>
      <c r="P14" s="106"/>
    </row>
    <row r="15" spans="1:16" ht="43.5" customHeight="1">
      <c r="A15" s="101" t="s">
        <v>17</v>
      </c>
      <c r="B15" s="102"/>
      <c r="C15" s="103">
        <v>478800</v>
      </c>
      <c r="D15" s="104"/>
      <c r="E15" s="104"/>
      <c r="F15" s="3">
        <v>478800</v>
      </c>
      <c r="G15" s="3">
        <v>0</v>
      </c>
      <c r="H15" s="103">
        <v>0</v>
      </c>
      <c r="I15" s="104"/>
      <c r="J15" s="103">
        <v>0</v>
      </c>
      <c r="K15" s="104"/>
      <c r="L15" s="3">
        <v>0</v>
      </c>
      <c r="M15" s="105">
        <v>0</v>
      </c>
      <c r="N15" s="106"/>
      <c r="O15" s="105">
        <v>0</v>
      </c>
      <c r="P15" s="106"/>
    </row>
    <row r="16" spans="1:16" ht="43.5" customHeight="1">
      <c r="A16" s="116" t="s">
        <v>18</v>
      </c>
      <c r="B16" s="116"/>
      <c r="C16" s="103">
        <v>10000000</v>
      </c>
      <c r="D16" s="104"/>
      <c r="E16" s="104"/>
      <c r="F16" s="3">
        <v>0</v>
      </c>
      <c r="G16" s="3">
        <v>10000000</v>
      </c>
      <c r="H16" s="103">
        <v>0</v>
      </c>
      <c r="I16" s="104"/>
      <c r="J16" s="103">
        <v>10000000</v>
      </c>
      <c r="K16" s="104"/>
      <c r="L16" s="3">
        <v>0</v>
      </c>
      <c r="M16" s="105">
        <v>0</v>
      </c>
      <c r="N16" s="106"/>
      <c r="O16" s="105">
        <v>0</v>
      </c>
      <c r="P16" s="106"/>
    </row>
    <row r="17" spans="1:16" ht="43.5" customHeight="1">
      <c r="A17" s="101" t="s">
        <v>87</v>
      </c>
      <c r="B17" s="102"/>
      <c r="C17" s="103">
        <v>8832828</v>
      </c>
      <c r="D17" s="104"/>
      <c r="E17" s="104"/>
      <c r="F17" s="3">
        <v>1332828</v>
      </c>
      <c r="G17" s="3">
        <f>+C17-F17</f>
        <v>7500000</v>
      </c>
      <c r="H17" s="103">
        <v>0</v>
      </c>
      <c r="I17" s="104"/>
      <c r="J17" s="103">
        <f>+G17</f>
        <v>7500000</v>
      </c>
      <c r="K17" s="104"/>
      <c r="L17" s="3">
        <v>0</v>
      </c>
      <c r="M17" s="105">
        <v>0</v>
      </c>
      <c r="N17" s="106"/>
      <c r="O17" s="105">
        <v>0</v>
      </c>
      <c r="P17" s="106"/>
    </row>
    <row r="18" spans="1:16" ht="43.5" customHeight="1">
      <c r="A18" s="101" t="s">
        <v>19</v>
      </c>
      <c r="B18" s="102"/>
      <c r="C18" s="103">
        <v>1355999</v>
      </c>
      <c r="D18" s="104"/>
      <c r="E18" s="104"/>
      <c r="F18" s="3">
        <v>1355999</v>
      </c>
      <c r="G18" s="3">
        <v>0</v>
      </c>
      <c r="H18" s="103">
        <v>0</v>
      </c>
      <c r="I18" s="104"/>
      <c r="J18" s="103">
        <v>0</v>
      </c>
      <c r="K18" s="104"/>
      <c r="L18" s="3">
        <v>0</v>
      </c>
      <c r="M18" s="105">
        <v>0</v>
      </c>
      <c r="N18" s="106"/>
      <c r="O18" s="105">
        <v>0</v>
      </c>
      <c r="P18" s="106"/>
    </row>
    <row r="19" spans="1:16" ht="43.5" customHeight="1">
      <c r="A19" s="101" t="s">
        <v>20</v>
      </c>
      <c r="B19" s="102"/>
      <c r="C19" s="103">
        <v>428064</v>
      </c>
      <c r="D19" s="104"/>
      <c r="E19" s="104"/>
      <c r="F19" s="3">
        <v>628064</v>
      </c>
      <c r="G19" s="3">
        <v>0</v>
      </c>
      <c r="H19" s="103">
        <v>200000</v>
      </c>
      <c r="I19" s="104"/>
      <c r="J19" s="103">
        <v>0</v>
      </c>
      <c r="K19" s="104"/>
      <c r="L19" s="3">
        <v>200000</v>
      </c>
      <c r="M19" s="105">
        <v>0</v>
      </c>
      <c r="N19" s="106"/>
      <c r="O19" s="105">
        <v>0</v>
      </c>
      <c r="P19" s="106"/>
    </row>
    <row r="20" spans="1:16" ht="43.5" customHeight="1">
      <c r="A20" s="101" t="s">
        <v>21</v>
      </c>
      <c r="B20" s="102"/>
      <c r="C20" s="103">
        <v>2717196</v>
      </c>
      <c r="D20" s="104"/>
      <c r="E20" s="104"/>
      <c r="F20" s="3">
        <v>1892823</v>
      </c>
      <c r="G20" s="3">
        <v>824373</v>
      </c>
      <c r="H20" s="103">
        <v>0</v>
      </c>
      <c r="I20" s="104"/>
      <c r="J20" s="103">
        <v>824373</v>
      </c>
      <c r="K20" s="104"/>
      <c r="L20" s="3">
        <v>0</v>
      </c>
      <c r="M20" s="105">
        <v>0</v>
      </c>
      <c r="N20" s="106"/>
      <c r="O20" s="105">
        <v>0</v>
      </c>
      <c r="P20" s="106"/>
    </row>
    <row r="21" spans="1:16" ht="43.5" customHeight="1">
      <c r="A21" s="101" t="s">
        <v>22</v>
      </c>
      <c r="B21" s="102"/>
      <c r="C21" s="103">
        <v>7374125</v>
      </c>
      <c r="D21" s="104"/>
      <c r="E21" s="104"/>
      <c r="F21" s="3">
        <v>7374125</v>
      </c>
      <c r="G21" s="3">
        <f>+C21-F21</f>
        <v>0</v>
      </c>
      <c r="H21" s="103">
        <v>0</v>
      </c>
      <c r="I21" s="104"/>
      <c r="J21" s="103">
        <f>+G21</f>
        <v>0</v>
      </c>
      <c r="K21" s="104"/>
      <c r="L21" s="3">
        <v>0</v>
      </c>
      <c r="M21" s="105">
        <v>0</v>
      </c>
      <c r="N21" s="106"/>
      <c r="O21" s="105">
        <v>0</v>
      </c>
      <c r="P21" s="106"/>
    </row>
    <row r="22" spans="1:16" ht="43.5" customHeight="1">
      <c r="A22" s="101" t="s">
        <v>23</v>
      </c>
      <c r="B22" s="102"/>
      <c r="C22" s="103">
        <v>777998</v>
      </c>
      <c r="D22" s="104"/>
      <c r="E22" s="104"/>
      <c r="F22" s="3">
        <v>777998</v>
      </c>
      <c r="G22" s="3">
        <v>0</v>
      </c>
      <c r="H22" s="103">
        <v>0</v>
      </c>
      <c r="I22" s="104"/>
      <c r="J22" s="103">
        <v>0</v>
      </c>
      <c r="K22" s="104"/>
      <c r="L22" s="3">
        <v>0</v>
      </c>
      <c r="M22" s="105">
        <v>0</v>
      </c>
      <c r="N22" s="106"/>
      <c r="O22" s="105">
        <v>0</v>
      </c>
      <c r="P22" s="106"/>
    </row>
    <row r="23" spans="1:16" ht="43.5" customHeight="1">
      <c r="A23" s="101" t="s">
        <v>24</v>
      </c>
      <c r="B23" s="102"/>
      <c r="C23" s="103">
        <v>27056340</v>
      </c>
      <c r="D23" s="104"/>
      <c r="E23" s="104"/>
      <c r="F23" s="3">
        <v>6764084</v>
      </c>
      <c r="G23" s="3">
        <f>20292256+4123999</f>
        <v>24416255</v>
      </c>
      <c r="H23" s="103">
        <v>0</v>
      </c>
      <c r="I23" s="104"/>
      <c r="J23" s="103">
        <v>24416255</v>
      </c>
      <c r="K23" s="104"/>
      <c r="L23" s="3">
        <v>0</v>
      </c>
      <c r="M23" s="105">
        <v>0</v>
      </c>
      <c r="N23" s="106"/>
      <c r="O23" s="105">
        <v>0</v>
      </c>
      <c r="P23" s="106"/>
    </row>
    <row r="24" spans="1:16" ht="43.5" customHeight="1">
      <c r="A24" s="101" t="s">
        <v>25</v>
      </c>
      <c r="B24" s="102"/>
      <c r="C24" s="103">
        <v>115781354</v>
      </c>
      <c r="D24" s="104"/>
      <c r="E24" s="104"/>
      <c r="F24" s="3">
        <v>0</v>
      </c>
      <c r="G24" s="3">
        <v>115781354</v>
      </c>
      <c r="H24" s="103">
        <v>0</v>
      </c>
      <c r="I24" s="104"/>
      <c r="J24" s="103">
        <v>115781354</v>
      </c>
      <c r="K24" s="104"/>
      <c r="L24" s="3">
        <v>0</v>
      </c>
      <c r="M24" s="105">
        <v>0</v>
      </c>
      <c r="N24" s="106"/>
      <c r="O24" s="105">
        <v>0</v>
      </c>
      <c r="P24" s="106"/>
    </row>
    <row r="25" spans="1:16" ht="43.5" customHeight="1">
      <c r="A25" s="101" t="s">
        <v>26</v>
      </c>
      <c r="B25" s="102"/>
      <c r="C25" s="103">
        <v>495983</v>
      </c>
      <c r="D25" s="104"/>
      <c r="E25" s="104"/>
      <c r="F25" s="3">
        <v>247991</v>
      </c>
      <c r="G25" s="3">
        <v>247992</v>
      </c>
      <c r="H25" s="103">
        <v>0</v>
      </c>
      <c r="I25" s="104"/>
      <c r="J25" s="103">
        <v>247992</v>
      </c>
      <c r="K25" s="104"/>
      <c r="L25" s="3">
        <v>0</v>
      </c>
      <c r="M25" s="105">
        <v>0</v>
      </c>
      <c r="N25" s="106"/>
      <c r="O25" s="105">
        <v>0</v>
      </c>
      <c r="P25" s="106"/>
    </row>
    <row r="26" spans="1:16" ht="43.5" customHeight="1">
      <c r="A26" s="101" t="s">
        <v>27</v>
      </c>
      <c r="B26" s="102"/>
      <c r="C26" s="103">
        <v>66444121</v>
      </c>
      <c r="D26" s="104"/>
      <c r="E26" s="104"/>
      <c r="F26" s="3">
        <v>66444121</v>
      </c>
      <c r="G26" s="3">
        <v>0</v>
      </c>
      <c r="H26" s="103">
        <v>0</v>
      </c>
      <c r="I26" s="104"/>
      <c r="J26" s="103">
        <v>0</v>
      </c>
      <c r="K26" s="104"/>
      <c r="L26" s="3">
        <v>0</v>
      </c>
      <c r="M26" s="105">
        <v>0</v>
      </c>
      <c r="N26" s="106"/>
      <c r="O26" s="105">
        <v>0</v>
      </c>
      <c r="P26" s="106"/>
    </row>
    <row r="27" spans="1:16" ht="43.5" customHeight="1">
      <c r="A27" s="101" t="s">
        <v>93</v>
      </c>
      <c r="B27" s="102"/>
      <c r="C27" s="103">
        <v>13450114</v>
      </c>
      <c r="D27" s="104"/>
      <c r="E27" s="104"/>
      <c r="F27" s="3">
        <v>3362537</v>
      </c>
      <c r="G27" s="3">
        <v>10087577</v>
      </c>
      <c r="H27" s="103">
        <v>0</v>
      </c>
      <c r="I27" s="104"/>
      <c r="J27" s="103">
        <v>10087577</v>
      </c>
      <c r="K27" s="104"/>
      <c r="L27" s="3">
        <v>0</v>
      </c>
      <c r="M27" s="105">
        <v>0</v>
      </c>
      <c r="N27" s="106"/>
      <c r="O27" s="105">
        <v>0</v>
      </c>
      <c r="P27" s="106"/>
    </row>
    <row r="28" spans="1:16" ht="43.5" customHeight="1">
      <c r="A28" s="101" t="s">
        <v>28</v>
      </c>
      <c r="B28" s="102"/>
      <c r="C28" s="103">
        <v>50108140</v>
      </c>
      <c r="D28" s="104"/>
      <c r="E28" s="104"/>
      <c r="F28" s="3">
        <v>63533778</v>
      </c>
      <c r="G28" s="3">
        <v>0</v>
      </c>
      <c r="H28" s="103">
        <f>+F28-C28</f>
        <v>13425638</v>
      </c>
      <c r="I28" s="104"/>
      <c r="J28" s="103">
        <v>0</v>
      </c>
      <c r="K28" s="104"/>
      <c r="L28" s="3">
        <f>+H28</f>
        <v>13425638</v>
      </c>
      <c r="M28" s="105">
        <v>0</v>
      </c>
      <c r="N28" s="106"/>
      <c r="O28" s="105">
        <v>0</v>
      </c>
      <c r="P28" s="106"/>
    </row>
    <row r="29" spans="1:16" ht="43.5" customHeight="1">
      <c r="A29" s="101" t="s">
        <v>96</v>
      </c>
      <c r="B29" s="102"/>
      <c r="C29" s="103">
        <v>1867995</v>
      </c>
      <c r="D29" s="104"/>
      <c r="E29" s="104"/>
      <c r="F29" s="3">
        <v>2074675</v>
      </c>
      <c r="G29" s="3">
        <v>0</v>
      </c>
      <c r="H29" s="103">
        <v>206680</v>
      </c>
      <c r="I29" s="104"/>
      <c r="J29" s="103">
        <v>0</v>
      </c>
      <c r="K29" s="104"/>
      <c r="L29" s="3">
        <v>206680</v>
      </c>
      <c r="M29" s="105">
        <v>0</v>
      </c>
      <c r="N29" s="106"/>
      <c r="O29" s="105">
        <v>0</v>
      </c>
      <c r="P29" s="106"/>
    </row>
    <row r="30" spans="1:16" ht="43.5" customHeight="1">
      <c r="A30" s="101" t="s">
        <v>29</v>
      </c>
      <c r="B30" s="102"/>
      <c r="C30" s="103">
        <v>753023</v>
      </c>
      <c r="D30" s="104"/>
      <c r="E30" s="104"/>
      <c r="F30" s="3">
        <v>1356523</v>
      </c>
      <c r="G30" s="3">
        <v>0</v>
      </c>
      <c r="H30" s="103">
        <v>603500</v>
      </c>
      <c r="I30" s="104"/>
      <c r="J30" s="103">
        <v>0</v>
      </c>
      <c r="K30" s="104"/>
      <c r="L30" s="3">
        <v>603500</v>
      </c>
      <c r="M30" s="105">
        <v>0</v>
      </c>
      <c r="N30" s="106"/>
      <c r="O30" s="105">
        <v>0</v>
      </c>
      <c r="P30" s="106"/>
    </row>
    <row r="31" spans="1:16" ht="43.5" customHeight="1">
      <c r="A31" s="101" t="s">
        <v>30</v>
      </c>
      <c r="B31" s="102"/>
      <c r="C31" s="103">
        <v>13570750</v>
      </c>
      <c r="D31" s="104"/>
      <c r="E31" s="104"/>
      <c r="F31" s="3">
        <v>15316083</v>
      </c>
      <c r="G31" s="3">
        <v>0</v>
      </c>
      <c r="H31" s="103">
        <v>1745333</v>
      </c>
      <c r="I31" s="104"/>
      <c r="J31" s="103">
        <v>0</v>
      </c>
      <c r="K31" s="104"/>
      <c r="L31" s="3">
        <v>1745333</v>
      </c>
      <c r="M31" s="105">
        <v>0</v>
      </c>
      <c r="N31" s="106"/>
      <c r="O31" s="105">
        <v>0</v>
      </c>
      <c r="P31" s="106"/>
    </row>
    <row r="32" spans="1:16" ht="43.5" customHeight="1">
      <c r="A32" s="101" t="s">
        <v>31</v>
      </c>
      <c r="B32" s="102"/>
      <c r="C32" s="103">
        <v>820411</v>
      </c>
      <c r="D32" s="104"/>
      <c r="E32" s="104"/>
      <c r="F32" s="3">
        <v>890161</v>
      </c>
      <c r="G32" s="3">
        <v>0</v>
      </c>
      <c r="H32" s="103">
        <v>69750</v>
      </c>
      <c r="I32" s="104"/>
      <c r="J32" s="103">
        <v>0</v>
      </c>
      <c r="K32" s="104"/>
      <c r="L32" s="3">
        <v>69750</v>
      </c>
      <c r="M32" s="105">
        <v>0</v>
      </c>
      <c r="N32" s="106"/>
      <c r="O32" s="105">
        <v>0</v>
      </c>
      <c r="P32" s="106"/>
    </row>
    <row r="33" spans="1:17" ht="43.5" customHeight="1">
      <c r="A33" s="101" t="s">
        <v>32</v>
      </c>
      <c r="B33" s="102"/>
      <c r="C33" s="103">
        <v>1080000</v>
      </c>
      <c r="D33" s="104"/>
      <c r="E33" s="104"/>
      <c r="F33" s="3">
        <v>1080000</v>
      </c>
      <c r="G33" s="3">
        <v>0</v>
      </c>
      <c r="H33" s="103">
        <v>0</v>
      </c>
      <c r="I33" s="104"/>
      <c r="J33" s="103">
        <v>0</v>
      </c>
      <c r="K33" s="104"/>
      <c r="L33" s="3">
        <v>0</v>
      </c>
      <c r="M33" s="105">
        <v>0</v>
      </c>
      <c r="N33" s="106"/>
      <c r="O33" s="105">
        <v>0</v>
      </c>
      <c r="P33" s="106"/>
    </row>
    <row r="34" spans="1:17" s="63" customFormat="1" ht="43.5" customHeight="1">
      <c r="A34" s="101" t="s">
        <v>117</v>
      </c>
      <c r="B34" s="102"/>
      <c r="C34" s="103">
        <v>0</v>
      </c>
      <c r="D34" s="104"/>
      <c r="E34" s="104"/>
      <c r="F34" s="60">
        <v>296418000</v>
      </c>
      <c r="G34" s="60">
        <v>0</v>
      </c>
      <c r="H34" s="103">
        <f>+F34</f>
        <v>296418000</v>
      </c>
      <c r="I34" s="104"/>
      <c r="J34" s="103">
        <v>0</v>
      </c>
      <c r="K34" s="104"/>
      <c r="L34" s="60">
        <f>+H34</f>
        <v>296418000</v>
      </c>
      <c r="M34" s="105">
        <v>0</v>
      </c>
      <c r="N34" s="106"/>
      <c r="O34" s="105">
        <v>0</v>
      </c>
      <c r="P34" s="106"/>
      <c r="Q34" s="64"/>
    </row>
    <row r="35" spans="1:17" s="63" customFormat="1" ht="43.5" customHeight="1">
      <c r="A35" s="101" t="s">
        <v>118</v>
      </c>
      <c r="B35" s="102"/>
      <c r="C35" s="103">
        <v>0</v>
      </c>
      <c r="D35" s="104"/>
      <c r="E35" s="104"/>
      <c r="F35" s="60">
        <v>22545871</v>
      </c>
      <c r="G35" s="60">
        <v>0</v>
      </c>
      <c r="H35" s="103">
        <f>+F35</f>
        <v>22545871</v>
      </c>
      <c r="I35" s="104"/>
      <c r="J35" s="103">
        <v>0</v>
      </c>
      <c r="K35" s="104"/>
      <c r="L35" s="60">
        <f>+H35</f>
        <v>22545871</v>
      </c>
      <c r="M35" s="105">
        <v>0</v>
      </c>
      <c r="N35" s="106"/>
      <c r="O35" s="105">
        <v>0</v>
      </c>
      <c r="P35" s="106"/>
      <c r="Q35" s="64"/>
    </row>
    <row r="36" spans="1:17" ht="43.5" customHeight="1">
      <c r="A36" s="101" t="s">
        <v>33</v>
      </c>
      <c r="B36" s="102"/>
      <c r="C36" s="103">
        <v>9790801</v>
      </c>
      <c r="D36" s="104"/>
      <c r="E36" s="104"/>
      <c r="F36" s="3">
        <f>81905802-19524020-1756432</f>
        <v>60625350</v>
      </c>
      <c r="G36" s="3">
        <v>0</v>
      </c>
      <c r="H36" s="103">
        <f>+F36-C36</f>
        <v>50834549</v>
      </c>
      <c r="I36" s="104"/>
      <c r="J36" s="103">
        <v>0</v>
      </c>
      <c r="K36" s="104"/>
      <c r="L36" s="3">
        <f>+H36</f>
        <v>50834549</v>
      </c>
      <c r="M36" s="105">
        <v>0</v>
      </c>
      <c r="N36" s="106"/>
      <c r="O36" s="105">
        <v>0</v>
      </c>
      <c r="P36" s="106"/>
    </row>
    <row r="37" spans="1:17" ht="43.5" customHeight="1">
      <c r="A37" s="101" t="s">
        <v>34</v>
      </c>
      <c r="B37" s="102"/>
      <c r="C37" s="103">
        <v>0</v>
      </c>
      <c r="D37" s="104"/>
      <c r="E37" s="104"/>
      <c r="F37" s="3">
        <v>8673495</v>
      </c>
      <c r="G37" s="3">
        <v>0</v>
      </c>
      <c r="H37" s="103">
        <v>8673495</v>
      </c>
      <c r="I37" s="104"/>
      <c r="J37" s="103">
        <v>0</v>
      </c>
      <c r="K37" s="104"/>
      <c r="L37" s="3">
        <v>8673495</v>
      </c>
      <c r="M37" s="105">
        <v>0</v>
      </c>
      <c r="N37" s="106"/>
      <c r="O37" s="105">
        <v>0</v>
      </c>
      <c r="P37" s="106"/>
    </row>
    <row r="38" spans="1:17" ht="43.5" customHeight="1">
      <c r="A38" s="101" t="s">
        <v>35</v>
      </c>
      <c r="B38" s="102"/>
      <c r="C38" s="103">
        <v>33443537</v>
      </c>
      <c r="D38" s="104"/>
      <c r="E38" s="104"/>
      <c r="F38" s="3">
        <v>33443537</v>
      </c>
      <c r="G38" s="3">
        <v>0</v>
      </c>
      <c r="H38" s="103">
        <v>0</v>
      </c>
      <c r="I38" s="104"/>
      <c r="J38" s="103">
        <v>0</v>
      </c>
      <c r="K38" s="104"/>
      <c r="L38" s="3">
        <v>0</v>
      </c>
      <c r="M38" s="105">
        <v>0</v>
      </c>
      <c r="N38" s="106"/>
      <c r="O38" s="105">
        <v>0</v>
      </c>
      <c r="P38" s="106"/>
    </row>
    <row r="39" spans="1:17" ht="43.5" customHeight="1">
      <c r="A39" s="101" t="s">
        <v>36</v>
      </c>
      <c r="B39" s="102"/>
      <c r="C39" s="103">
        <v>0</v>
      </c>
      <c r="D39" s="104"/>
      <c r="E39" s="104"/>
      <c r="F39" s="3"/>
      <c r="G39" s="3">
        <v>0</v>
      </c>
      <c r="H39" s="103">
        <f>+F39</f>
        <v>0</v>
      </c>
      <c r="I39" s="104"/>
      <c r="J39" s="103">
        <v>0</v>
      </c>
      <c r="K39" s="104"/>
      <c r="L39" s="3">
        <f>+H39</f>
        <v>0</v>
      </c>
      <c r="M39" s="105">
        <v>0</v>
      </c>
      <c r="N39" s="106"/>
      <c r="O39" s="105">
        <v>0</v>
      </c>
      <c r="P39" s="106"/>
    </row>
    <row r="40" spans="1:17" ht="43.5" customHeight="1">
      <c r="A40" s="101" t="s">
        <v>59</v>
      </c>
      <c r="B40" s="102"/>
      <c r="C40" s="103">
        <v>0</v>
      </c>
      <c r="D40" s="104"/>
      <c r="E40" s="104"/>
      <c r="F40" s="3">
        <v>40926269</v>
      </c>
      <c r="G40" s="3">
        <v>0</v>
      </c>
      <c r="H40" s="103">
        <v>40926269</v>
      </c>
      <c r="I40" s="104"/>
      <c r="J40" s="103">
        <v>0</v>
      </c>
      <c r="K40" s="104"/>
      <c r="L40" s="3">
        <v>40926269</v>
      </c>
      <c r="M40" s="105">
        <v>0</v>
      </c>
      <c r="N40" s="106"/>
      <c r="O40" s="105">
        <v>0</v>
      </c>
      <c r="P40" s="106"/>
    </row>
    <row r="41" spans="1:17" ht="43.5" customHeight="1">
      <c r="A41" s="101" t="s">
        <v>107</v>
      </c>
      <c r="B41" s="102"/>
      <c r="C41" s="103">
        <f>30796761-1758071</f>
        <v>29038690</v>
      </c>
      <c r="D41" s="104"/>
      <c r="E41" s="104"/>
      <c r="F41" s="3">
        <v>0</v>
      </c>
      <c r="G41" s="3">
        <f>+C41</f>
        <v>29038690</v>
      </c>
      <c r="H41" s="103">
        <v>0</v>
      </c>
      <c r="I41" s="104"/>
      <c r="J41" s="103">
        <v>0</v>
      </c>
      <c r="K41" s="104"/>
      <c r="L41" s="3">
        <v>0</v>
      </c>
      <c r="M41" s="105">
        <f>+G41</f>
        <v>29038690</v>
      </c>
      <c r="N41" s="106"/>
      <c r="O41" s="105">
        <v>0</v>
      </c>
      <c r="P41" s="106"/>
    </row>
    <row r="42" spans="1:17" ht="43.5" customHeight="1">
      <c r="A42" s="4"/>
      <c r="C42" s="3"/>
      <c r="D42" s="5"/>
      <c r="E42" s="5"/>
      <c r="F42" s="3"/>
      <c r="G42" s="3"/>
      <c r="H42" s="3"/>
      <c r="I42" s="5"/>
      <c r="J42" s="3"/>
      <c r="K42" s="5"/>
      <c r="L42" s="3"/>
      <c r="M42" s="61"/>
      <c r="N42" s="62"/>
      <c r="O42" s="61"/>
      <c r="P42" s="62"/>
    </row>
    <row r="43" spans="1:17" ht="43.5" customHeight="1">
      <c r="A43" s="4"/>
      <c r="B43" s="6" t="s">
        <v>56</v>
      </c>
      <c r="C43" s="119">
        <f>SUM(C13:E42)</f>
        <v>828491980</v>
      </c>
      <c r="D43" s="120"/>
      <c r="E43" s="121"/>
      <c r="F43" s="7">
        <f>SUM(F13:F42)</f>
        <v>827396690</v>
      </c>
      <c r="G43" s="7">
        <f>SUM(G13:G42)</f>
        <v>440868374</v>
      </c>
      <c r="H43" s="119">
        <f>SUM(H13:I42)</f>
        <v>435649085</v>
      </c>
      <c r="I43" s="121"/>
      <c r="J43" s="119">
        <f>SUM(J13:K42)</f>
        <v>411829684</v>
      </c>
      <c r="K43" s="121"/>
      <c r="L43" s="7">
        <f>SUM(L13:L42)</f>
        <v>435649085</v>
      </c>
      <c r="M43" s="122">
        <f>SUM(M13:N42)</f>
        <v>29038690</v>
      </c>
      <c r="N43" s="123"/>
      <c r="O43" s="122"/>
      <c r="P43" s="123"/>
    </row>
    <row r="44" spans="1:17">
      <c r="A44" s="4"/>
      <c r="C44" s="3"/>
      <c r="D44" s="5"/>
      <c r="E44" s="5"/>
      <c r="F44" s="3"/>
      <c r="G44" s="3"/>
      <c r="H44" s="3"/>
      <c r="I44" s="5"/>
      <c r="J44" s="3"/>
      <c r="K44" s="5"/>
      <c r="L44" s="3"/>
      <c r="M44" s="61"/>
      <c r="N44" s="62"/>
      <c r="O44" s="61"/>
      <c r="P44" s="62"/>
    </row>
    <row r="45" spans="1:17" ht="21" customHeight="1">
      <c r="B45" s="95" t="s">
        <v>58</v>
      </c>
      <c r="C45" s="96"/>
      <c r="M45" s="64"/>
      <c r="N45" s="64"/>
      <c r="O45" s="64"/>
      <c r="P45" s="64"/>
    </row>
    <row r="46" spans="1:17">
      <c r="B46" s="96"/>
      <c r="C46" s="96"/>
      <c r="M46" s="64"/>
      <c r="N46" s="97" t="s">
        <v>57</v>
      </c>
      <c r="O46" s="98"/>
      <c r="P46" s="64"/>
    </row>
    <row r="47" spans="1:17">
      <c r="B47" s="96"/>
      <c r="C47" s="96"/>
      <c r="M47" s="64"/>
      <c r="N47" s="64"/>
      <c r="O47" s="64"/>
      <c r="P47" s="64"/>
    </row>
    <row r="48" spans="1:17">
      <c r="B48" s="96"/>
      <c r="C48" s="96"/>
      <c r="M48" s="64"/>
      <c r="N48" s="99" t="s">
        <v>1</v>
      </c>
      <c r="O48" s="98"/>
      <c r="P48" s="64"/>
    </row>
    <row r="49" spans="1:17">
      <c r="B49" s="96"/>
      <c r="C49" s="96"/>
      <c r="E49" s="100" t="s">
        <v>2</v>
      </c>
      <c r="F49" s="96"/>
      <c r="G49" s="96"/>
      <c r="H49" s="96"/>
      <c r="M49" s="64"/>
      <c r="N49" s="98"/>
      <c r="O49" s="98"/>
      <c r="P49" s="64"/>
    </row>
    <row r="50" spans="1:17" ht="47.25" customHeight="1">
      <c r="B50" s="96"/>
      <c r="C50" s="96"/>
      <c r="E50" s="96"/>
      <c r="F50" s="96"/>
      <c r="G50" s="96"/>
      <c r="H50" s="96"/>
      <c r="M50" s="64"/>
      <c r="N50" s="64"/>
      <c r="O50" s="64"/>
      <c r="P50" s="64"/>
    </row>
    <row r="51" spans="1:17" ht="2.1" customHeight="1">
      <c r="M51" s="64"/>
      <c r="N51" s="64"/>
      <c r="O51" s="64"/>
      <c r="P51" s="64"/>
    </row>
    <row r="52" spans="1:17" ht="27.75" customHeight="1">
      <c r="C52" s="96"/>
      <c r="D52" s="96"/>
      <c r="E52" s="96"/>
      <c r="F52" s="96"/>
      <c r="G52" s="96"/>
      <c r="H52" s="96"/>
      <c r="I52" s="96"/>
      <c r="J52" s="96"/>
      <c r="M52" s="64"/>
      <c r="N52" s="64"/>
      <c r="O52" s="64"/>
      <c r="P52" s="64"/>
    </row>
    <row r="53" spans="1:17" ht="8.25" customHeight="1">
      <c r="M53" s="64"/>
      <c r="N53" s="64"/>
      <c r="O53" s="64"/>
      <c r="P53" s="64"/>
    </row>
    <row r="54" spans="1:17" ht="17.100000000000001" customHeight="1">
      <c r="A54" s="117"/>
      <c r="B54" s="118"/>
      <c r="C54" s="107" t="s">
        <v>3</v>
      </c>
      <c r="D54" s="108"/>
      <c r="E54" s="108"/>
      <c r="F54" s="108"/>
      <c r="G54" s="107" t="s">
        <v>4</v>
      </c>
      <c r="H54" s="108"/>
      <c r="I54" s="108"/>
      <c r="J54" s="107" t="s">
        <v>5</v>
      </c>
      <c r="K54" s="108"/>
      <c r="L54" s="108"/>
      <c r="M54" s="109" t="s">
        <v>6</v>
      </c>
      <c r="N54" s="110"/>
      <c r="O54" s="110"/>
      <c r="P54" s="110"/>
    </row>
    <row r="55" spans="1:17">
      <c r="A55" s="111" t="s">
        <v>7</v>
      </c>
      <c r="B55" s="112"/>
      <c r="C55" s="111" t="s">
        <v>8</v>
      </c>
      <c r="D55" s="112"/>
      <c r="E55" s="112"/>
      <c r="F55" s="2" t="s">
        <v>9</v>
      </c>
      <c r="G55" s="2" t="s">
        <v>10</v>
      </c>
      <c r="H55" s="111" t="s">
        <v>11</v>
      </c>
      <c r="I55" s="112"/>
      <c r="J55" s="111" t="s">
        <v>12</v>
      </c>
      <c r="K55" s="112"/>
      <c r="L55" s="2" t="s">
        <v>13</v>
      </c>
      <c r="M55" s="113" t="s">
        <v>14</v>
      </c>
      <c r="N55" s="114"/>
      <c r="O55" s="113" t="s">
        <v>15</v>
      </c>
      <c r="P55" s="114"/>
    </row>
    <row r="56" spans="1:17">
      <c r="A56" s="4"/>
      <c r="C56" s="3"/>
      <c r="D56" s="5"/>
      <c r="E56" s="5"/>
      <c r="F56" s="3"/>
      <c r="G56" s="3"/>
      <c r="H56" s="3"/>
      <c r="I56" s="5"/>
      <c r="J56" s="3"/>
      <c r="K56" s="5"/>
      <c r="L56" s="3"/>
      <c r="M56" s="61"/>
      <c r="N56" s="62"/>
      <c r="O56" s="61"/>
      <c r="P56" s="62"/>
    </row>
    <row r="57" spans="1:17">
      <c r="A57" s="4"/>
      <c r="B57" s="6" t="s">
        <v>56</v>
      </c>
      <c r="C57" s="115">
        <f>+C43</f>
        <v>828491980</v>
      </c>
      <c r="D57" s="115"/>
      <c r="E57" s="115"/>
      <c r="F57" s="7">
        <f>+F43</f>
        <v>827396690</v>
      </c>
      <c r="G57" s="7">
        <f>+G43</f>
        <v>440868374</v>
      </c>
      <c r="H57" s="115">
        <f>+H43</f>
        <v>435649085</v>
      </c>
      <c r="I57" s="115"/>
      <c r="J57" s="115">
        <f>+J43</f>
        <v>411829684</v>
      </c>
      <c r="K57" s="115"/>
      <c r="L57" s="7">
        <f>+L43</f>
        <v>435649085</v>
      </c>
      <c r="M57" s="124">
        <f>+M43</f>
        <v>29038690</v>
      </c>
      <c r="N57" s="124"/>
      <c r="O57" s="124"/>
      <c r="P57" s="124"/>
    </row>
    <row r="58" spans="1:17">
      <c r="A58" s="4"/>
      <c r="C58" s="3"/>
      <c r="D58" s="5"/>
      <c r="E58" s="5"/>
      <c r="F58" s="3"/>
      <c r="G58" s="3"/>
      <c r="H58" s="3"/>
      <c r="I58" s="5"/>
      <c r="J58" s="3"/>
      <c r="K58" s="5"/>
      <c r="L58" s="3"/>
      <c r="M58" s="61"/>
      <c r="N58" s="62"/>
      <c r="O58" s="61"/>
      <c r="P58" s="62"/>
    </row>
    <row r="59" spans="1:17" ht="32.25" customHeight="1">
      <c r="A59" s="101" t="s">
        <v>37</v>
      </c>
      <c r="B59" s="102"/>
      <c r="C59" s="103">
        <v>751126</v>
      </c>
      <c r="D59" s="104"/>
      <c r="E59" s="104"/>
      <c r="F59" s="3">
        <v>0</v>
      </c>
      <c r="G59" s="3">
        <f>+C59</f>
        <v>751126</v>
      </c>
      <c r="H59" s="103">
        <v>0</v>
      </c>
      <c r="I59" s="104"/>
      <c r="J59" s="103">
        <v>0</v>
      </c>
      <c r="K59" s="104"/>
      <c r="L59" s="3">
        <v>0</v>
      </c>
      <c r="M59" s="105">
        <f>+G59</f>
        <v>751126</v>
      </c>
      <c r="N59" s="106"/>
      <c r="O59" s="105">
        <v>0</v>
      </c>
      <c r="P59" s="106"/>
    </row>
    <row r="60" spans="1:17" ht="32.25" customHeight="1">
      <c r="A60" s="101" t="s">
        <v>38</v>
      </c>
      <c r="B60" s="102"/>
      <c r="C60" s="103">
        <v>651973</v>
      </c>
      <c r="D60" s="104"/>
      <c r="E60" s="104"/>
      <c r="F60" s="3">
        <v>0</v>
      </c>
      <c r="G60" s="3">
        <v>651973</v>
      </c>
      <c r="H60" s="103">
        <v>0</v>
      </c>
      <c r="I60" s="104"/>
      <c r="J60" s="103">
        <v>0</v>
      </c>
      <c r="K60" s="104"/>
      <c r="L60" s="3">
        <v>0</v>
      </c>
      <c r="M60" s="105">
        <v>651973</v>
      </c>
      <c r="N60" s="106"/>
      <c r="O60" s="105">
        <v>0</v>
      </c>
      <c r="P60" s="106"/>
    </row>
    <row r="61" spans="1:17" ht="32.25" customHeight="1">
      <c r="A61" s="101" t="s">
        <v>39</v>
      </c>
      <c r="B61" s="102"/>
      <c r="C61" s="103">
        <v>81928</v>
      </c>
      <c r="D61" s="104"/>
      <c r="E61" s="104"/>
      <c r="F61" s="3">
        <v>0</v>
      </c>
      <c r="G61" s="3">
        <f>+C61</f>
        <v>81928</v>
      </c>
      <c r="H61" s="103">
        <v>0</v>
      </c>
      <c r="I61" s="104"/>
      <c r="J61" s="103">
        <v>0</v>
      </c>
      <c r="K61" s="104"/>
      <c r="L61" s="3">
        <v>0</v>
      </c>
      <c r="M61" s="105">
        <f>+G61</f>
        <v>81928</v>
      </c>
      <c r="N61" s="106"/>
      <c r="O61" s="105">
        <v>0</v>
      </c>
      <c r="P61" s="106"/>
    </row>
    <row r="62" spans="1:17" s="12" customFormat="1" ht="32.25" customHeight="1">
      <c r="A62" s="101" t="s">
        <v>110</v>
      </c>
      <c r="B62" s="102"/>
      <c r="C62" s="103">
        <v>1758071</v>
      </c>
      <c r="D62" s="104"/>
      <c r="E62" s="104"/>
      <c r="F62" s="13">
        <v>0</v>
      </c>
      <c r="G62" s="13">
        <f>+C62</f>
        <v>1758071</v>
      </c>
      <c r="H62" s="103">
        <v>0</v>
      </c>
      <c r="I62" s="104"/>
      <c r="J62" s="103">
        <v>0</v>
      </c>
      <c r="K62" s="104"/>
      <c r="L62" s="13">
        <v>0</v>
      </c>
      <c r="M62" s="105">
        <f>+G62</f>
        <v>1758071</v>
      </c>
      <c r="N62" s="106"/>
      <c r="O62" s="105">
        <v>0</v>
      </c>
      <c r="P62" s="106"/>
      <c r="Q62" s="42"/>
    </row>
    <row r="63" spans="1:17" ht="32.25" customHeight="1">
      <c r="A63" s="101" t="s">
        <v>40</v>
      </c>
      <c r="B63" s="102"/>
      <c r="C63" s="103">
        <v>2825427</v>
      </c>
      <c r="D63" s="104"/>
      <c r="E63" s="104"/>
      <c r="F63" s="3">
        <v>0</v>
      </c>
      <c r="G63" s="3">
        <v>2825427</v>
      </c>
      <c r="H63" s="103">
        <v>0</v>
      </c>
      <c r="I63" s="104"/>
      <c r="J63" s="103">
        <v>0</v>
      </c>
      <c r="K63" s="104"/>
      <c r="L63" s="3">
        <v>0</v>
      </c>
      <c r="M63" s="105">
        <v>2825427</v>
      </c>
      <c r="N63" s="106"/>
      <c r="O63" s="105">
        <v>0</v>
      </c>
      <c r="P63" s="106"/>
    </row>
    <row r="64" spans="1:17" ht="32.25" customHeight="1">
      <c r="A64" s="101" t="s">
        <v>41</v>
      </c>
      <c r="B64" s="102"/>
      <c r="C64" s="103">
        <v>73387065</v>
      </c>
      <c r="D64" s="104"/>
      <c r="E64" s="104"/>
      <c r="F64" s="3">
        <v>0</v>
      </c>
      <c r="G64" s="3">
        <v>73387065</v>
      </c>
      <c r="H64" s="103">
        <v>0</v>
      </c>
      <c r="I64" s="104"/>
      <c r="J64" s="103">
        <v>0</v>
      </c>
      <c r="K64" s="104"/>
      <c r="L64" s="3">
        <v>0</v>
      </c>
      <c r="M64" s="105">
        <v>73387065</v>
      </c>
      <c r="N64" s="106"/>
      <c r="O64" s="105">
        <v>0</v>
      </c>
      <c r="P64" s="106"/>
    </row>
    <row r="65" spans="1:16" ht="32.25" customHeight="1">
      <c r="A65" s="101" t="s">
        <v>42</v>
      </c>
      <c r="B65" s="102"/>
      <c r="C65" s="103">
        <f>9000+8331757+7807</f>
        <v>8348564</v>
      </c>
      <c r="D65" s="104"/>
      <c r="E65" s="104"/>
      <c r="F65" s="3">
        <v>0</v>
      </c>
      <c r="G65" s="3">
        <f>+C65</f>
        <v>8348564</v>
      </c>
      <c r="H65" s="103">
        <v>0</v>
      </c>
      <c r="I65" s="104"/>
      <c r="J65" s="103">
        <v>0</v>
      </c>
      <c r="K65" s="104"/>
      <c r="L65" s="3">
        <v>0</v>
      </c>
      <c r="M65" s="105">
        <f>+G65</f>
        <v>8348564</v>
      </c>
      <c r="N65" s="106"/>
      <c r="O65" s="105">
        <v>0</v>
      </c>
      <c r="P65" s="106"/>
    </row>
    <row r="66" spans="1:16" ht="32.25" customHeight="1">
      <c r="A66" s="101" t="s">
        <v>43</v>
      </c>
      <c r="B66" s="102"/>
      <c r="C66" s="103">
        <v>1164742</v>
      </c>
      <c r="D66" s="104"/>
      <c r="E66" s="104"/>
      <c r="F66" s="3">
        <v>0</v>
      </c>
      <c r="G66" s="3">
        <v>1164742</v>
      </c>
      <c r="H66" s="103">
        <v>0</v>
      </c>
      <c r="I66" s="104"/>
      <c r="J66" s="103">
        <v>0</v>
      </c>
      <c r="K66" s="104"/>
      <c r="L66" s="3">
        <v>0</v>
      </c>
      <c r="M66" s="105">
        <v>1164742</v>
      </c>
      <c r="N66" s="106"/>
      <c r="O66" s="105">
        <v>0</v>
      </c>
      <c r="P66" s="106"/>
    </row>
    <row r="67" spans="1:16" ht="32.25" customHeight="1">
      <c r="A67" s="101" t="s">
        <v>44</v>
      </c>
      <c r="B67" s="102"/>
      <c r="C67" s="103">
        <v>448449</v>
      </c>
      <c r="D67" s="104"/>
      <c r="E67" s="104"/>
      <c r="F67" s="3">
        <v>0</v>
      </c>
      <c r="G67" s="3">
        <v>448449</v>
      </c>
      <c r="H67" s="103">
        <v>0</v>
      </c>
      <c r="I67" s="104"/>
      <c r="J67" s="103">
        <v>0</v>
      </c>
      <c r="K67" s="104"/>
      <c r="L67" s="3">
        <v>0</v>
      </c>
      <c r="M67" s="105">
        <v>448449</v>
      </c>
      <c r="N67" s="106"/>
      <c r="O67" s="105">
        <v>0</v>
      </c>
      <c r="P67" s="106"/>
    </row>
    <row r="68" spans="1:16" ht="32.25" customHeight="1">
      <c r="A68" s="101" t="s">
        <v>109</v>
      </c>
      <c r="B68" s="102"/>
      <c r="C68" s="103">
        <v>3101228</v>
      </c>
      <c r="D68" s="104"/>
      <c r="E68" s="104"/>
      <c r="F68" s="3">
        <v>0</v>
      </c>
      <c r="G68" s="3">
        <v>3101228</v>
      </c>
      <c r="H68" s="103">
        <v>0</v>
      </c>
      <c r="I68" s="104"/>
      <c r="J68" s="103">
        <v>0</v>
      </c>
      <c r="K68" s="104"/>
      <c r="L68" s="3">
        <v>0</v>
      </c>
      <c r="M68" s="105">
        <v>3101228</v>
      </c>
      <c r="N68" s="106"/>
      <c r="O68" s="105">
        <v>0</v>
      </c>
      <c r="P68" s="106"/>
    </row>
    <row r="69" spans="1:16" ht="32.25" customHeight="1">
      <c r="A69" s="101" t="s">
        <v>45</v>
      </c>
      <c r="B69" s="102"/>
      <c r="C69" s="103">
        <f>74103*6</f>
        <v>444618</v>
      </c>
      <c r="D69" s="104"/>
      <c r="E69" s="104"/>
      <c r="F69" s="3">
        <v>0</v>
      </c>
      <c r="G69" s="3">
        <f>+C69</f>
        <v>444618</v>
      </c>
      <c r="H69" s="103">
        <v>0</v>
      </c>
      <c r="I69" s="104"/>
      <c r="J69" s="103">
        <v>0</v>
      </c>
      <c r="K69" s="104"/>
      <c r="L69" s="3">
        <v>0</v>
      </c>
      <c r="M69" s="105">
        <f>+G69</f>
        <v>444618</v>
      </c>
      <c r="N69" s="106"/>
      <c r="O69" s="105">
        <v>0</v>
      </c>
      <c r="P69" s="106"/>
    </row>
    <row r="70" spans="1:16" ht="32.25" customHeight="1">
      <c r="A70" s="101" t="s">
        <v>46</v>
      </c>
      <c r="B70" s="102"/>
      <c r="C70" s="103">
        <v>404202</v>
      </c>
      <c r="D70" s="104"/>
      <c r="E70" s="104"/>
      <c r="F70" s="3">
        <v>0</v>
      </c>
      <c r="G70" s="3">
        <f>+C70</f>
        <v>404202</v>
      </c>
      <c r="H70" s="103">
        <v>0</v>
      </c>
      <c r="I70" s="104"/>
      <c r="J70" s="103">
        <v>0</v>
      </c>
      <c r="K70" s="104"/>
      <c r="L70" s="3">
        <v>0</v>
      </c>
      <c r="M70" s="105">
        <f>+G70</f>
        <v>404202</v>
      </c>
      <c r="N70" s="106"/>
      <c r="O70" s="105">
        <v>0</v>
      </c>
      <c r="P70" s="106"/>
    </row>
    <row r="71" spans="1:16" ht="32.25" customHeight="1">
      <c r="A71" s="101" t="s">
        <v>47</v>
      </c>
      <c r="B71" s="102"/>
      <c r="C71" s="103">
        <v>2880412</v>
      </c>
      <c r="D71" s="104"/>
      <c r="E71" s="104"/>
      <c r="F71" s="3">
        <v>0</v>
      </c>
      <c r="G71" s="3">
        <v>2880412</v>
      </c>
      <c r="H71" s="103">
        <v>0</v>
      </c>
      <c r="I71" s="104"/>
      <c r="J71" s="103">
        <v>0</v>
      </c>
      <c r="K71" s="104"/>
      <c r="L71" s="3">
        <v>0</v>
      </c>
      <c r="M71" s="105">
        <v>2880412</v>
      </c>
      <c r="N71" s="106"/>
      <c r="O71" s="105">
        <v>0</v>
      </c>
      <c r="P71" s="106"/>
    </row>
    <row r="72" spans="1:16" ht="32.25" customHeight="1">
      <c r="A72" s="101" t="s">
        <v>48</v>
      </c>
      <c r="B72" s="102"/>
      <c r="C72" s="103">
        <v>9878630</v>
      </c>
      <c r="D72" s="104"/>
      <c r="E72" s="104"/>
      <c r="F72" s="3">
        <v>0</v>
      </c>
      <c r="G72" s="3">
        <v>9878630</v>
      </c>
      <c r="H72" s="103">
        <v>0</v>
      </c>
      <c r="I72" s="104"/>
      <c r="J72" s="103">
        <v>0</v>
      </c>
      <c r="K72" s="104"/>
      <c r="L72" s="3">
        <v>0</v>
      </c>
      <c r="M72" s="105">
        <v>9878630</v>
      </c>
      <c r="N72" s="106"/>
      <c r="O72" s="105">
        <v>0</v>
      </c>
      <c r="P72" s="106"/>
    </row>
    <row r="73" spans="1:16" ht="32.25" customHeight="1">
      <c r="A73" s="101" t="s">
        <v>108</v>
      </c>
      <c r="B73" s="102"/>
      <c r="C73" s="103">
        <v>0</v>
      </c>
      <c r="D73" s="104"/>
      <c r="E73" s="104"/>
      <c r="F73" s="3">
        <v>88761446</v>
      </c>
      <c r="G73" s="3">
        <v>0</v>
      </c>
      <c r="H73" s="103">
        <f>+F73</f>
        <v>88761446</v>
      </c>
      <c r="I73" s="104"/>
      <c r="J73" s="103">
        <v>0</v>
      </c>
      <c r="K73" s="104"/>
      <c r="L73" s="3">
        <v>0</v>
      </c>
      <c r="M73" s="105">
        <v>0</v>
      </c>
      <c r="N73" s="106"/>
      <c r="O73" s="105">
        <f>+H73</f>
        <v>88761446</v>
      </c>
      <c r="P73" s="106"/>
    </row>
    <row r="74" spans="1:16" ht="32.25" customHeight="1">
      <c r="A74" s="101" t="s">
        <v>49</v>
      </c>
      <c r="B74" s="102"/>
      <c r="C74" s="103">
        <v>0</v>
      </c>
      <c r="D74" s="104"/>
      <c r="E74" s="104"/>
      <c r="F74" s="3">
        <v>43568</v>
      </c>
      <c r="G74" s="3">
        <v>0</v>
      </c>
      <c r="H74" s="103">
        <v>43568</v>
      </c>
      <c r="I74" s="104"/>
      <c r="J74" s="103">
        <v>0</v>
      </c>
      <c r="K74" s="104"/>
      <c r="L74" s="3">
        <v>0</v>
      </c>
      <c r="M74" s="105">
        <v>0</v>
      </c>
      <c r="N74" s="106"/>
      <c r="O74" s="105">
        <v>43568</v>
      </c>
      <c r="P74" s="106"/>
    </row>
    <row r="75" spans="1:16" ht="32.25" customHeight="1">
      <c r="A75" s="101" t="s">
        <v>116</v>
      </c>
      <c r="B75" s="102"/>
      <c r="C75" s="103">
        <v>0</v>
      </c>
      <c r="D75" s="104"/>
      <c r="E75" s="104"/>
      <c r="F75" s="3">
        <f>18416711</f>
        <v>18416711</v>
      </c>
      <c r="G75" s="3">
        <v>0</v>
      </c>
      <c r="H75" s="103">
        <f>+F75</f>
        <v>18416711</v>
      </c>
      <c r="I75" s="104"/>
      <c r="J75" s="103">
        <v>0</v>
      </c>
      <c r="K75" s="104"/>
      <c r="L75" s="3">
        <v>0</v>
      </c>
      <c r="M75" s="105">
        <v>0</v>
      </c>
      <c r="N75" s="106"/>
      <c r="O75" s="105">
        <f>+H75</f>
        <v>18416711</v>
      </c>
      <c r="P75" s="106"/>
    </row>
    <row r="76" spans="1:16" ht="32.25" customHeight="1">
      <c r="A76" s="125" t="s">
        <v>50</v>
      </c>
      <c r="B76" s="126"/>
      <c r="C76" s="127">
        <f>SUM(C57:E75)</f>
        <v>934618415</v>
      </c>
      <c r="D76" s="128"/>
      <c r="E76" s="128"/>
      <c r="F76" s="8">
        <f>SUM(F57:F75)</f>
        <v>934618415</v>
      </c>
      <c r="G76" s="8">
        <f>SUM(G57:G75)</f>
        <v>546994809</v>
      </c>
      <c r="H76" s="127">
        <f>SUM(H57:I75)</f>
        <v>542870810</v>
      </c>
      <c r="I76" s="128"/>
      <c r="J76" s="127">
        <f>SUM(J57:K75)</f>
        <v>411829684</v>
      </c>
      <c r="K76" s="128"/>
      <c r="L76" s="8">
        <f>SUM(L57:L75)</f>
        <v>435649085</v>
      </c>
      <c r="M76" s="129">
        <f>SUM(M57:N75)</f>
        <v>135165125</v>
      </c>
      <c r="N76" s="130"/>
      <c r="O76" s="129">
        <f>SUM(O59:P75)</f>
        <v>107221725</v>
      </c>
      <c r="P76" s="130"/>
    </row>
    <row r="77" spans="1:16" ht="32.25" customHeight="1">
      <c r="A77" s="101" t="s">
        <v>119</v>
      </c>
      <c r="B77" s="102"/>
      <c r="C77" s="131"/>
      <c r="D77" s="104"/>
      <c r="E77" s="104"/>
      <c r="F77" s="9"/>
      <c r="G77" s="9"/>
      <c r="H77" s="131"/>
      <c r="I77" s="104"/>
      <c r="J77" s="103">
        <f>+L76-J76</f>
        <v>23819401</v>
      </c>
      <c r="K77" s="104"/>
      <c r="L77" s="3"/>
      <c r="M77" s="105"/>
      <c r="N77" s="106"/>
      <c r="O77" s="105">
        <f>+J77</f>
        <v>23819401</v>
      </c>
      <c r="P77" s="106"/>
    </row>
    <row r="78" spans="1:16" ht="32.25" customHeight="1">
      <c r="A78" s="125" t="s">
        <v>51</v>
      </c>
      <c r="B78" s="126"/>
      <c r="C78" s="127">
        <f>+C76</f>
        <v>934618415</v>
      </c>
      <c r="D78" s="128"/>
      <c r="E78" s="128"/>
      <c r="F78" s="8">
        <f>+F76</f>
        <v>934618415</v>
      </c>
      <c r="G78" s="8">
        <f>+G76</f>
        <v>546994809</v>
      </c>
      <c r="H78" s="127">
        <f>+H76</f>
        <v>542870810</v>
      </c>
      <c r="I78" s="128"/>
      <c r="J78" s="127">
        <f>+J77+J76</f>
        <v>435649085</v>
      </c>
      <c r="K78" s="128"/>
      <c r="L78" s="8">
        <f>+L76</f>
        <v>435649085</v>
      </c>
      <c r="M78" s="129">
        <f>+M76</f>
        <v>135165125</v>
      </c>
      <c r="N78" s="130"/>
      <c r="O78" s="129">
        <f>+O77+O76</f>
        <v>131041126</v>
      </c>
      <c r="P78" s="130"/>
    </row>
    <row r="79" spans="1:16" ht="32.25" customHeight="1">
      <c r="F79" s="10">
        <f>+F78-C78</f>
        <v>0</v>
      </c>
    </row>
    <row r="80" spans="1:16" ht="32.25" customHeight="1">
      <c r="A80" s="11" t="s">
        <v>52</v>
      </c>
      <c r="B80" s="11"/>
      <c r="C80" s="11"/>
      <c r="D80" s="11"/>
      <c r="E80" s="11"/>
      <c r="F80" s="11"/>
      <c r="G80" s="11"/>
      <c r="H80" s="11"/>
      <c r="O80" s="42">
        <f>27943400-23819401</f>
        <v>4123999</v>
      </c>
    </row>
    <row r="86" spans="2:10">
      <c r="B86" s="52" t="s">
        <v>53</v>
      </c>
      <c r="J86" s="52" t="s">
        <v>125</v>
      </c>
    </row>
    <row r="87" spans="2:10">
      <c r="B87" s="52" t="s">
        <v>54</v>
      </c>
      <c r="J87" s="52" t="s">
        <v>126</v>
      </c>
    </row>
    <row r="88" spans="2:10">
      <c r="B88" s="52" t="s">
        <v>55</v>
      </c>
      <c r="J88" s="52" t="s">
        <v>82</v>
      </c>
    </row>
    <row r="89" spans="2:10">
      <c r="J89" s="52" t="s">
        <v>83</v>
      </c>
    </row>
    <row r="91" spans="2:10">
      <c r="B91" s="52" t="s">
        <v>123</v>
      </c>
    </row>
    <row r="92" spans="2:10">
      <c r="B92" s="52"/>
    </row>
    <row r="93" spans="2:10">
      <c r="B93" s="69" t="s">
        <v>124</v>
      </c>
    </row>
  </sheetData>
  <mergeCells count="336">
    <mergeCell ref="A76:B76"/>
    <mergeCell ref="C76:E76"/>
    <mergeCell ref="H76:I76"/>
    <mergeCell ref="J76:K76"/>
    <mergeCell ref="M76:N76"/>
    <mergeCell ref="O76:P76"/>
    <mergeCell ref="A78:B78"/>
    <mergeCell ref="C78:E78"/>
    <mergeCell ref="H78:I78"/>
    <mergeCell ref="J78:K78"/>
    <mergeCell ref="M78:N78"/>
    <mergeCell ref="O78:P78"/>
    <mergeCell ref="A77:B77"/>
    <mergeCell ref="C77:E77"/>
    <mergeCell ref="H77:I77"/>
    <mergeCell ref="J77:K77"/>
    <mergeCell ref="M77:N77"/>
    <mergeCell ref="O77:P77"/>
    <mergeCell ref="A75:B75"/>
    <mergeCell ref="C75:E75"/>
    <mergeCell ref="H75:I75"/>
    <mergeCell ref="J75:K75"/>
    <mergeCell ref="M75:N75"/>
    <mergeCell ref="O75:P75"/>
    <mergeCell ref="A74:B74"/>
    <mergeCell ref="C74:E74"/>
    <mergeCell ref="H74:I74"/>
    <mergeCell ref="J74:K74"/>
    <mergeCell ref="M74:N74"/>
    <mergeCell ref="O74:P74"/>
    <mergeCell ref="A73:B73"/>
    <mergeCell ref="C73:E73"/>
    <mergeCell ref="H73:I73"/>
    <mergeCell ref="J73:K73"/>
    <mergeCell ref="M73:N73"/>
    <mergeCell ref="O73:P73"/>
    <mergeCell ref="A72:B72"/>
    <mergeCell ref="C72:E72"/>
    <mergeCell ref="H72:I72"/>
    <mergeCell ref="J72:K72"/>
    <mergeCell ref="M72:N72"/>
    <mergeCell ref="O72:P72"/>
    <mergeCell ref="A70:B70"/>
    <mergeCell ref="A71:B71"/>
    <mergeCell ref="C71:E71"/>
    <mergeCell ref="H71:I71"/>
    <mergeCell ref="J71:K71"/>
    <mergeCell ref="M71:N71"/>
    <mergeCell ref="O71:P71"/>
    <mergeCell ref="C70:E70"/>
    <mergeCell ref="H70:I70"/>
    <mergeCell ref="J70:K70"/>
    <mergeCell ref="M70:N70"/>
    <mergeCell ref="O70:P70"/>
    <mergeCell ref="A67:B67"/>
    <mergeCell ref="C67:E67"/>
    <mergeCell ref="H67:I67"/>
    <mergeCell ref="J67:K67"/>
    <mergeCell ref="M67:N67"/>
    <mergeCell ref="O67:P67"/>
    <mergeCell ref="A69:B69"/>
    <mergeCell ref="C69:E69"/>
    <mergeCell ref="H69:I69"/>
    <mergeCell ref="J69:K69"/>
    <mergeCell ref="M69:N69"/>
    <mergeCell ref="O69:P69"/>
    <mergeCell ref="A68:B68"/>
    <mergeCell ref="C68:E68"/>
    <mergeCell ref="H68:I68"/>
    <mergeCell ref="J68:K68"/>
    <mergeCell ref="M68:N68"/>
    <mergeCell ref="O68:P68"/>
    <mergeCell ref="A66:B66"/>
    <mergeCell ref="C66:E66"/>
    <mergeCell ref="H66:I66"/>
    <mergeCell ref="J66:K66"/>
    <mergeCell ref="M66:N66"/>
    <mergeCell ref="O66:P66"/>
    <mergeCell ref="A65:B65"/>
    <mergeCell ref="C65:E65"/>
    <mergeCell ref="H65:I65"/>
    <mergeCell ref="J65:K65"/>
    <mergeCell ref="M65:N65"/>
    <mergeCell ref="O65:P65"/>
    <mergeCell ref="A64:B64"/>
    <mergeCell ref="C64:E64"/>
    <mergeCell ref="H64:I64"/>
    <mergeCell ref="J64:K64"/>
    <mergeCell ref="M64:N64"/>
    <mergeCell ref="O64:P64"/>
    <mergeCell ref="A63:B63"/>
    <mergeCell ref="C63:E63"/>
    <mergeCell ref="H63:I63"/>
    <mergeCell ref="J63:K63"/>
    <mergeCell ref="M63:N63"/>
    <mergeCell ref="O63:P63"/>
    <mergeCell ref="M57:N57"/>
    <mergeCell ref="O57:P57"/>
    <mergeCell ref="C52:J52"/>
    <mergeCell ref="A54:B54"/>
    <mergeCell ref="C54:F54"/>
    <mergeCell ref="A61:B61"/>
    <mergeCell ref="C61:E61"/>
    <mergeCell ref="H61:I61"/>
    <mergeCell ref="J61:K61"/>
    <mergeCell ref="M61:N61"/>
    <mergeCell ref="O61:P61"/>
    <mergeCell ref="A60:B60"/>
    <mergeCell ref="C60:E60"/>
    <mergeCell ref="H60:I60"/>
    <mergeCell ref="J60:K60"/>
    <mergeCell ref="M60:N60"/>
    <mergeCell ref="O60:P60"/>
    <mergeCell ref="A41:B41"/>
    <mergeCell ref="C41:E41"/>
    <mergeCell ref="H41:I41"/>
    <mergeCell ref="J41:K41"/>
    <mergeCell ref="M41:N41"/>
    <mergeCell ref="O41:P41"/>
    <mergeCell ref="C43:E43"/>
    <mergeCell ref="H43:I43"/>
    <mergeCell ref="J43:K43"/>
    <mergeCell ref="M43:N43"/>
    <mergeCell ref="O43:P43"/>
    <mergeCell ref="A40:B40"/>
    <mergeCell ref="C40:E40"/>
    <mergeCell ref="H40:I40"/>
    <mergeCell ref="J40:K40"/>
    <mergeCell ref="M40:N40"/>
    <mergeCell ref="O40:P40"/>
    <mergeCell ref="A39:B39"/>
    <mergeCell ref="C39:E39"/>
    <mergeCell ref="H39:I39"/>
    <mergeCell ref="J39:K39"/>
    <mergeCell ref="M39:N39"/>
    <mergeCell ref="O39:P39"/>
    <mergeCell ref="H36:I36"/>
    <mergeCell ref="J36:K36"/>
    <mergeCell ref="M36:N36"/>
    <mergeCell ref="O36:P36"/>
    <mergeCell ref="A38:B38"/>
    <mergeCell ref="C38:E38"/>
    <mergeCell ref="H38:I38"/>
    <mergeCell ref="J38:K38"/>
    <mergeCell ref="M38:N38"/>
    <mergeCell ref="O38:P38"/>
    <mergeCell ref="A33:B33"/>
    <mergeCell ref="C33:E33"/>
    <mergeCell ref="H33:I33"/>
    <mergeCell ref="J33:K33"/>
    <mergeCell ref="M33:N33"/>
    <mergeCell ref="O33:P33"/>
    <mergeCell ref="A32:B32"/>
    <mergeCell ref="C32:E32"/>
    <mergeCell ref="H32:I32"/>
    <mergeCell ref="J32:K32"/>
    <mergeCell ref="M32:N32"/>
    <mergeCell ref="O32:P32"/>
    <mergeCell ref="A31:B31"/>
    <mergeCell ref="C31:E31"/>
    <mergeCell ref="H31:I31"/>
    <mergeCell ref="J31:K31"/>
    <mergeCell ref="M31:N31"/>
    <mergeCell ref="O31:P31"/>
    <mergeCell ref="A30:B30"/>
    <mergeCell ref="C30:E30"/>
    <mergeCell ref="H30:I30"/>
    <mergeCell ref="J30:K30"/>
    <mergeCell ref="M30:N30"/>
    <mergeCell ref="O30:P30"/>
    <mergeCell ref="A29:B29"/>
    <mergeCell ref="C29:E29"/>
    <mergeCell ref="H29:I29"/>
    <mergeCell ref="J29:K29"/>
    <mergeCell ref="M29:N29"/>
    <mergeCell ref="O29:P29"/>
    <mergeCell ref="A28:B28"/>
    <mergeCell ref="C28:E28"/>
    <mergeCell ref="H28:I28"/>
    <mergeCell ref="J28:K28"/>
    <mergeCell ref="M28:N28"/>
    <mergeCell ref="O28:P28"/>
    <mergeCell ref="A27:B27"/>
    <mergeCell ref="C27:E27"/>
    <mergeCell ref="H27:I27"/>
    <mergeCell ref="J27:K27"/>
    <mergeCell ref="M27:N27"/>
    <mergeCell ref="O27:P27"/>
    <mergeCell ref="A26:B26"/>
    <mergeCell ref="C26:E26"/>
    <mergeCell ref="H26:I26"/>
    <mergeCell ref="J26:K26"/>
    <mergeCell ref="M26:N26"/>
    <mergeCell ref="O26:P26"/>
    <mergeCell ref="A25:B25"/>
    <mergeCell ref="C25:E25"/>
    <mergeCell ref="H25:I25"/>
    <mergeCell ref="J25:K25"/>
    <mergeCell ref="M25:N25"/>
    <mergeCell ref="O25:P25"/>
    <mergeCell ref="A24:B24"/>
    <mergeCell ref="C24:E24"/>
    <mergeCell ref="H24:I24"/>
    <mergeCell ref="J24:K24"/>
    <mergeCell ref="M24:N24"/>
    <mergeCell ref="O24:P24"/>
    <mergeCell ref="A23:B23"/>
    <mergeCell ref="C23:E23"/>
    <mergeCell ref="H23:I23"/>
    <mergeCell ref="J23:K23"/>
    <mergeCell ref="M23:N23"/>
    <mergeCell ref="O23:P23"/>
    <mergeCell ref="A22:B22"/>
    <mergeCell ref="C22:E22"/>
    <mergeCell ref="H22:I22"/>
    <mergeCell ref="J22:K22"/>
    <mergeCell ref="M22:N22"/>
    <mergeCell ref="O22:P22"/>
    <mergeCell ref="A20:B20"/>
    <mergeCell ref="C20:E20"/>
    <mergeCell ref="H20:I20"/>
    <mergeCell ref="J20:K20"/>
    <mergeCell ref="M20:N20"/>
    <mergeCell ref="O20:P20"/>
    <mergeCell ref="A19:B19"/>
    <mergeCell ref="C19:E19"/>
    <mergeCell ref="H19:I19"/>
    <mergeCell ref="J19:K19"/>
    <mergeCell ref="M19:N19"/>
    <mergeCell ref="O19:P19"/>
    <mergeCell ref="H12:I12"/>
    <mergeCell ref="J12:K12"/>
    <mergeCell ref="M12:N12"/>
    <mergeCell ref="O12:P12"/>
    <mergeCell ref="A15:B15"/>
    <mergeCell ref="C15:E15"/>
    <mergeCell ref="H15:I15"/>
    <mergeCell ref="J15:K15"/>
    <mergeCell ref="M15:N15"/>
    <mergeCell ref="O15:P15"/>
    <mergeCell ref="A14:B14"/>
    <mergeCell ref="C14:E14"/>
    <mergeCell ref="H14:I14"/>
    <mergeCell ref="J14:K14"/>
    <mergeCell ref="M14:N14"/>
    <mergeCell ref="O14:P14"/>
    <mergeCell ref="A21:B21"/>
    <mergeCell ref="C21:E21"/>
    <mergeCell ref="H21:I21"/>
    <mergeCell ref="J21:K21"/>
    <mergeCell ref="M21:N21"/>
    <mergeCell ref="O21:P21"/>
    <mergeCell ref="B2:C7"/>
    <mergeCell ref="N3:O3"/>
    <mergeCell ref="N5:O6"/>
    <mergeCell ref="E6:H7"/>
    <mergeCell ref="C9:J9"/>
    <mergeCell ref="A11:B11"/>
    <mergeCell ref="C11:F11"/>
    <mergeCell ref="G11:I11"/>
    <mergeCell ref="J11:L11"/>
    <mergeCell ref="M11:P11"/>
    <mergeCell ref="A13:B13"/>
    <mergeCell ref="C13:E13"/>
    <mergeCell ref="H13:I13"/>
    <mergeCell ref="J13:K13"/>
    <mergeCell ref="M13:N13"/>
    <mergeCell ref="O13:P13"/>
    <mergeCell ref="A12:B12"/>
    <mergeCell ref="C12:E12"/>
    <mergeCell ref="M17:N17"/>
    <mergeCell ref="O17:P17"/>
    <mergeCell ref="A18:B18"/>
    <mergeCell ref="C18:E18"/>
    <mergeCell ref="H18:I18"/>
    <mergeCell ref="J18:K18"/>
    <mergeCell ref="M18:N18"/>
    <mergeCell ref="O18:P18"/>
    <mergeCell ref="C16:E16"/>
    <mergeCell ref="J16:K16"/>
    <mergeCell ref="A17:B17"/>
    <mergeCell ref="C17:E17"/>
    <mergeCell ref="H17:I17"/>
    <mergeCell ref="J17:K17"/>
    <mergeCell ref="A16:B16"/>
    <mergeCell ref="M16:N16"/>
    <mergeCell ref="O16:P16"/>
    <mergeCell ref="H16:I16"/>
    <mergeCell ref="A62:B62"/>
    <mergeCell ref="C62:E62"/>
    <mergeCell ref="H62:I62"/>
    <mergeCell ref="J62:K62"/>
    <mergeCell ref="M62:N62"/>
    <mergeCell ref="O62:P62"/>
    <mergeCell ref="G54:I54"/>
    <mergeCell ref="J54:L54"/>
    <mergeCell ref="M54:P54"/>
    <mergeCell ref="A55:B55"/>
    <mergeCell ref="C55:E55"/>
    <mergeCell ref="H55:I55"/>
    <mergeCell ref="J55:K55"/>
    <mergeCell ref="M55:N55"/>
    <mergeCell ref="O55:P55"/>
    <mergeCell ref="A59:B59"/>
    <mergeCell ref="C59:E59"/>
    <mergeCell ref="H59:I59"/>
    <mergeCell ref="J59:K59"/>
    <mergeCell ref="M59:N59"/>
    <mergeCell ref="O59:P59"/>
    <mergeCell ref="C57:E57"/>
    <mergeCell ref="H57:I57"/>
    <mergeCell ref="J57:K57"/>
    <mergeCell ref="B45:C50"/>
    <mergeCell ref="N46:O46"/>
    <mergeCell ref="N48:O49"/>
    <mergeCell ref="E49:H50"/>
    <mergeCell ref="A34:B34"/>
    <mergeCell ref="C34:E34"/>
    <mergeCell ref="H34:I34"/>
    <mergeCell ref="J34:K34"/>
    <mergeCell ref="M34:N34"/>
    <mergeCell ref="O34:P34"/>
    <mergeCell ref="A35:B35"/>
    <mergeCell ref="C35:E35"/>
    <mergeCell ref="H35:I35"/>
    <mergeCell ref="J35:K35"/>
    <mergeCell ref="M35:N35"/>
    <mergeCell ref="O35:P35"/>
    <mergeCell ref="A37:B37"/>
    <mergeCell ref="C37:E37"/>
    <mergeCell ref="H37:I37"/>
    <mergeCell ref="J37:K37"/>
    <mergeCell ref="M37:N37"/>
    <mergeCell ref="O37:P37"/>
    <mergeCell ref="A36:B36"/>
    <mergeCell ref="C36:E36"/>
  </mergeCells>
  <pageMargins left="0.25" right="0.25" top="0.75" bottom="0.75" header="0.3" footer="0.3"/>
  <pageSetup scale="31" orientation="landscape" verticalDpi="0" r:id="rId1"/>
  <rowBreaks count="2" manualBreakCount="2">
    <brk id="44" max="16" man="1"/>
    <brk id="8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50"/>
  <sheetViews>
    <sheetView topLeftCell="B10" workbookViewId="0">
      <selection activeCell="F49" sqref="F49"/>
    </sheetView>
  </sheetViews>
  <sheetFormatPr baseColWidth="10" defaultColWidth="11.42578125" defaultRowHeight="15"/>
  <cols>
    <col min="1" max="1" width="11.42578125" style="14"/>
    <col min="2" max="2" width="36.5703125" style="14" customWidth="1"/>
    <col min="3" max="3" width="17" style="15" customWidth="1"/>
    <col min="4" max="4" width="41.5703125" style="14" bestFit="1" customWidth="1"/>
    <col min="5" max="5" width="16.7109375" style="16" bestFit="1" customWidth="1"/>
    <col min="6" max="6" width="12.5703125" style="14" bestFit="1" customWidth="1"/>
    <col min="7" max="16384" width="11.42578125" style="14"/>
  </cols>
  <sheetData>
    <row r="4" spans="2:6" ht="15.75" thickBot="1"/>
    <row r="5" spans="2:6" ht="18.75">
      <c r="B5" s="17"/>
      <c r="C5" s="18" t="s">
        <v>84</v>
      </c>
      <c r="D5" s="19"/>
      <c r="E5" s="20"/>
    </row>
    <row r="6" spans="2:6">
      <c r="B6" s="132" t="s">
        <v>115</v>
      </c>
      <c r="C6" s="133"/>
      <c r="D6" s="133"/>
      <c r="E6" s="134"/>
    </row>
    <row r="7" spans="2:6">
      <c r="B7" s="21"/>
      <c r="C7" s="23"/>
      <c r="D7" s="54"/>
      <c r="E7" s="22"/>
    </row>
    <row r="8" spans="2:6">
      <c r="B8" s="21"/>
      <c r="C8" s="24" t="s">
        <v>60</v>
      </c>
      <c r="D8" s="54"/>
      <c r="E8" s="25" t="s">
        <v>60</v>
      </c>
    </row>
    <row r="9" spans="2:6" s="28" customFormat="1">
      <c r="B9" s="26" t="s">
        <v>61</v>
      </c>
      <c r="C9" s="27"/>
      <c r="D9" s="55" t="s">
        <v>62</v>
      </c>
      <c r="E9" s="29"/>
    </row>
    <row r="10" spans="2:6">
      <c r="B10" s="21"/>
      <c r="C10" s="23"/>
      <c r="D10" s="54"/>
      <c r="E10" s="22"/>
    </row>
    <row r="11" spans="2:6">
      <c r="B11" s="21" t="s">
        <v>63</v>
      </c>
      <c r="C11" s="65">
        <v>13425638</v>
      </c>
      <c r="D11" s="54" t="s">
        <v>89</v>
      </c>
      <c r="E11" s="30">
        <v>200000</v>
      </c>
    </row>
    <row r="12" spans="2:6">
      <c r="B12" s="21" t="s">
        <v>85</v>
      </c>
      <c r="C12" s="23">
        <v>229546495</v>
      </c>
      <c r="D12" s="54" t="s">
        <v>94</v>
      </c>
      <c r="E12" s="22">
        <v>13425638</v>
      </c>
    </row>
    <row r="13" spans="2:6">
      <c r="B13" s="21" t="s">
        <v>64</v>
      </c>
      <c r="C13" s="23">
        <v>0</v>
      </c>
      <c r="D13" s="54" t="s">
        <v>95</v>
      </c>
      <c r="E13" s="30">
        <v>276430</v>
      </c>
      <c r="F13" s="33"/>
    </row>
    <row r="14" spans="2:6">
      <c r="B14" s="21" t="s">
        <v>86</v>
      </c>
      <c r="C14" s="23">
        <v>10000000</v>
      </c>
      <c r="D14" s="54" t="s">
        <v>65</v>
      </c>
      <c r="E14" s="30">
        <v>603500</v>
      </c>
    </row>
    <row r="15" spans="2:6">
      <c r="B15" s="21" t="s">
        <v>66</v>
      </c>
      <c r="C15" s="23">
        <v>7500000</v>
      </c>
      <c r="D15" s="54" t="s">
        <v>97</v>
      </c>
      <c r="E15" s="22">
        <v>1745333</v>
      </c>
    </row>
    <row r="16" spans="2:6">
      <c r="B16" s="21" t="s">
        <v>90</v>
      </c>
      <c r="C16" s="23">
        <v>824373</v>
      </c>
      <c r="D16" s="54" t="s">
        <v>120</v>
      </c>
      <c r="E16" s="66">
        <v>296418000</v>
      </c>
    </row>
    <row r="17" spans="2:6" s="28" customFormat="1">
      <c r="B17" s="26"/>
      <c r="C17" s="70"/>
      <c r="D17" s="67" t="s">
        <v>121</v>
      </c>
      <c r="E17" s="68">
        <v>22545871</v>
      </c>
    </row>
    <row r="18" spans="2:6" s="28" customFormat="1">
      <c r="B18" s="26" t="s">
        <v>67</v>
      </c>
      <c r="C18" s="32">
        <f>SUM(C11:C17)</f>
        <v>261296506</v>
      </c>
      <c r="D18" s="55" t="s">
        <v>68</v>
      </c>
      <c r="E18" s="31">
        <f>SUM(E11:E17)</f>
        <v>335214772</v>
      </c>
      <c r="F18" s="46"/>
    </row>
    <row r="19" spans="2:6">
      <c r="B19" s="26"/>
      <c r="C19" s="32"/>
      <c r="E19" s="22"/>
    </row>
    <row r="20" spans="2:6">
      <c r="B20" s="26" t="s">
        <v>69</v>
      </c>
      <c r="C20" s="32"/>
      <c r="D20" s="55"/>
      <c r="E20" s="31"/>
    </row>
    <row r="21" spans="2:6">
      <c r="B21" s="21"/>
      <c r="C21" s="23"/>
      <c r="D21" s="54"/>
      <c r="E21" s="22"/>
    </row>
    <row r="22" spans="2:6">
      <c r="B22" s="21" t="s">
        <v>71</v>
      </c>
      <c r="C22" s="23">
        <v>115781354</v>
      </c>
      <c r="D22" s="55" t="s">
        <v>70</v>
      </c>
      <c r="E22" s="22">
        <v>0</v>
      </c>
    </row>
    <row r="23" spans="2:6">
      <c r="B23" s="21" t="s">
        <v>91</v>
      </c>
      <c r="C23" s="93">
        <f>20292256+4123999</f>
        <v>24416255</v>
      </c>
      <c r="D23" s="54"/>
      <c r="E23" s="22"/>
    </row>
    <row r="24" spans="2:6">
      <c r="B24" s="21" t="s">
        <v>92</v>
      </c>
      <c r="C24" s="23">
        <v>10087577</v>
      </c>
      <c r="D24" s="54"/>
      <c r="E24" s="34"/>
      <c r="F24" s="33"/>
    </row>
    <row r="25" spans="2:6">
      <c r="B25" s="21" t="s">
        <v>73</v>
      </c>
      <c r="C25" s="23">
        <v>247992</v>
      </c>
      <c r="D25" s="54"/>
      <c r="E25" s="34"/>
    </row>
    <row r="26" spans="2:6">
      <c r="B26" s="21"/>
      <c r="C26" s="23"/>
      <c r="D26" s="54"/>
      <c r="E26" s="34"/>
    </row>
    <row r="27" spans="2:6">
      <c r="B27" s="26" t="s">
        <v>74</v>
      </c>
      <c r="C27" s="32">
        <f>SUM(C22:C26)</f>
        <v>150533178</v>
      </c>
      <c r="D27" s="55" t="s">
        <v>72</v>
      </c>
      <c r="E27" s="31">
        <v>0</v>
      </c>
    </row>
    <row r="28" spans="2:6">
      <c r="B28" s="21"/>
      <c r="C28" s="23"/>
      <c r="D28" s="54"/>
      <c r="E28" s="22"/>
    </row>
    <row r="29" spans="2:6">
      <c r="B29" s="26" t="s">
        <v>76</v>
      </c>
      <c r="C29" s="23"/>
      <c r="D29" s="55" t="s">
        <v>75</v>
      </c>
      <c r="E29" s="31"/>
      <c r="F29" s="33"/>
    </row>
    <row r="30" spans="2:6">
      <c r="B30" s="21"/>
      <c r="C30" s="23"/>
      <c r="D30" s="54"/>
      <c r="E30" s="22"/>
      <c r="F30" s="33"/>
    </row>
    <row r="31" spans="2:6">
      <c r="B31" s="21" t="s">
        <v>76</v>
      </c>
      <c r="C31" s="23">
        <v>0</v>
      </c>
      <c r="D31" s="54" t="s">
        <v>98</v>
      </c>
      <c r="E31" s="43">
        <v>50834549</v>
      </c>
    </row>
    <row r="32" spans="2:6">
      <c r="B32" s="21"/>
      <c r="C32" s="23"/>
      <c r="D32" s="54" t="s">
        <v>99</v>
      </c>
      <c r="E32" s="43">
        <v>8673495</v>
      </c>
    </row>
    <row r="33" spans="2:8">
      <c r="B33" s="21"/>
      <c r="C33" s="54"/>
      <c r="D33" s="54" t="s">
        <v>77</v>
      </c>
      <c r="E33" s="43">
        <v>40926269</v>
      </c>
    </row>
    <row r="34" spans="2:8">
      <c r="B34" s="21"/>
      <c r="C34" s="54"/>
      <c r="D34" s="54" t="s">
        <v>100</v>
      </c>
      <c r="E34" s="43">
        <v>0</v>
      </c>
    </row>
    <row r="35" spans="2:8">
      <c r="B35" s="21"/>
      <c r="C35" s="54"/>
      <c r="D35" s="54" t="s">
        <v>122</v>
      </c>
      <c r="E35" s="22">
        <v>-23819401</v>
      </c>
    </row>
    <row r="36" spans="2:8">
      <c r="B36" s="21"/>
      <c r="C36" s="54"/>
      <c r="D36" s="54"/>
      <c r="E36" s="22"/>
      <c r="F36" s="33"/>
    </row>
    <row r="37" spans="2:8">
      <c r="B37" s="26" t="s">
        <v>78</v>
      </c>
      <c r="C37" s="32">
        <v>0</v>
      </c>
      <c r="D37" s="55" t="s">
        <v>79</v>
      </c>
      <c r="E37" s="31">
        <f>72490913+4123999</f>
        <v>76614912</v>
      </c>
      <c r="F37" s="33"/>
    </row>
    <row r="38" spans="2:8">
      <c r="B38" s="21"/>
      <c r="C38" s="23"/>
      <c r="D38" s="54"/>
      <c r="E38" s="22"/>
    </row>
    <row r="39" spans="2:8" ht="15.75" thickBot="1">
      <c r="B39" s="56" t="s">
        <v>80</v>
      </c>
      <c r="C39" s="57">
        <f>+C27+C18</f>
        <v>411829684</v>
      </c>
      <c r="D39" s="58" t="s">
        <v>81</v>
      </c>
      <c r="E39" s="59">
        <f>+E37+E18</f>
        <v>411829684</v>
      </c>
    </row>
    <row r="40" spans="2:8">
      <c r="B40" s="19"/>
      <c r="C40" s="23"/>
      <c r="E40" s="14"/>
    </row>
    <row r="46" spans="2:8">
      <c r="B46" s="35"/>
      <c r="C46" s="32"/>
      <c r="D46" s="36"/>
      <c r="F46" s="33"/>
    </row>
    <row r="47" spans="2:8" ht="20.25">
      <c r="B47" s="52" t="s">
        <v>53</v>
      </c>
      <c r="C47" s="38"/>
      <c r="D47" s="52" t="s">
        <v>125</v>
      </c>
      <c r="H47" s="39"/>
    </row>
    <row r="48" spans="2:8" ht="20.25">
      <c r="B48" s="52" t="s">
        <v>54</v>
      </c>
      <c r="C48" s="38"/>
      <c r="D48" s="52" t="s">
        <v>126</v>
      </c>
      <c r="H48" s="37"/>
    </row>
    <row r="49" spans="2:8" ht="20.25">
      <c r="B49" s="52" t="s">
        <v>55</v>
      </c>
      <c r="C49" s="38"/>
      <c r="D49" s="52" t="s">
        <v>82</v>
      </c>
      <c r="H49" s="37"/>
    </row>
    <row r="50" spans="2:8" ht="20.25">
      <c r="B50" s="28"/>
      <c r="C50" s="40"/>
      <c r="D50" s="52" t="s">
        <v>83</v>
      </c>
      <c r="H50" s="41"/>
    </row>
  </sheetData>
  <mergeCells count="1">
    <mergeCell ref="B6:E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8"/>
  <sheetViews>
    <sheetView topLeftCell="A40" workbookViewId="0">
      <selection activeCell="E35" sqref="E35"/>
    </sheetView>
  </sheetViews>
  <sheetFormatPr baseColWidth="10" defaultColWidth="11.42578125" defaultRowHeight="15"/>
  <cols>
    <col min="1" max="1" width="11.42578125" style="71"/>
    <col min="2" max="2" width="56.85546875" style="14" customWidth="1"/>
    <col min="3" max="3" width="27.140625" style="16" customWidth="1"/>
    <col min="4" max="5" width="14.85546875" style="14" bestFit="1" customWidth="1"/>
    <col min="6" max="6" width="12" style="14" bestFit="1" customWidth="1"/>
    <col min="7" max="16384" width="11.42578125" style="14"/>
  </cols>
  <sheetData>
    <row r="4" spans="1:6" customFormat="1" ht="15.75" thickBot="1">
      <c r="A4" s="71"/>
    </row>
    <row r="5" spans="1:6" ht="18.75" customHeight="1">
      <c r="B5" s="90" t="s">
        <v>101</v>
      </c>
      <c r="C5" s="89"/>
    </row>
    <row r="6" spans="1:6" ht="18.75">
      <c r="B6" s="135" t="s">
        <v>141</v>
      </c>
      <c r="C6" s="136"/>
    </row>
    <row r="7" spans="1:6" ht="18.75">
      <c r="B7" s="44" t="s">
        <v>102</v>
      </c>
      <c r="C7" s="45" t="s">
        <v>60</v>
      </c>
    </row>
    <row r="8" spans="1:6">
      <c r="B8" s="84" t="s">
        <v>132</v>
      </c>
      <c r="C8" s="73"/>
    </row>
    <row r="9" spans="1:6">
      <c r="B9" s="85" t="s">
        <v>127</v>
      </c>
      <c r="C9" s="73">
        <v>50000000</v>
      </c>
    </row>
    <row r="10" spans="1:6">
      <c r="B10" s="85" t="s">
        <v>128</v>
      </c>
      <c r="C10" s="73">
        <v>19725000</v>
      </c>
      <c r="F10" s="91"/>
    </row>
    <row r="11" spans="1:6">
      <c r="B11" s="85" t="s">
        <v>138</v>
      </c>
      <c r="C11" s="74">
        <v>19036446</v>
      </c>
      <c r="F11" s="92"/>
    </row>
    <row r="12" spans="1:6">
      <c r="B12" s="75" t="s">
        <v>129</v>
      </c>
      <c r="C12" s="76">
        <v>88761446</v>
      </c>
      <c r="D12" s="33"/>
      <c r="F12" s="92"/>
    </row>
    <row r="13" spans="1:6">
      <c r="B13" s="77" t="s">
        <v>103</v>
      </c>
      <c r="C13" s="73"/>
      <c r="F13" s="92"/>
    </row>
    <row r="14" spans="1:6">
      <c r="B14" s="75" t="s">
        <v>130</v>
      </c>
      <c r="C14" s="73"/>
      <c r="E14" s="72"/>
    </row>
    <row r="15" spans="1:6">
      <c r="B15" s="78" t="s">
        <v>136</v>
      </c>
      <c r="C15" s="73">
        <v>39426867</v>
      </c>
      <c r="D15" s="33"/>
      <c r="E15" s="33"/>
      <c r="F15" s="86"/>
    </row>
    <row r="16" spans="1:6">
      <c r="B16" s="78" t="s">
        <v>105</v>
      </c>
      <c r="C16" s="79">
        <v>73387065</v>
      </c>
      <c r="D16" s="86"/>
      <c r="E16" s="72"/>
    </row>
    <row r="17" spans="2:5" s="28" customFormat="1">
      <c r="B17" s="75" t="s">
        <v>131</v>
      </c>
      <c r="C17" s="80">
        <f>+C15+C16</f>
        <v>112813932</v>
      </c>
      <c r="D17" s="46"/>
    </row>
    <row r="18" spans="2:5">
      <c r="B18" s="77" t="s">
        <v>103</v>
      </c>
      <c r="C18" s="79"/>
    </row>
    <row r="19" spans="2:5">
      <c r="B19" s="77" t="s">
        <v>103</v>
      </c>
      <c r="C19" s="81" t="s">
        <v>104</v>
      </c>
    </row>
    <row r="20" spans="2:5" s="28" customFormat="1">
      <c r="B20" s="75" t="s">
        <v>133</v>
      </c>
      <c r="C20" s="82">
        <f>+C12-C17</f>
        <v>-24052486</v>
      </c>
      <c r="D20" s="46"/>
      <c r="E20" s="46"/>
    </row>
    <row r="21" spans="2:5">
      <c r="B21" s="77" t="s">
        <v>103</v>
      </c>
      <c r="C21" s="79"/>
    </row>
    <row r="22" spans="2:5">
      <c r="B22" s="77" t="s">
        <v>112</v>
      </c>
      <c r="C22" s="79"/>
    </row>
    <row r="23" spans="2:5">
      <c r="B23" s="77" t="s">
        <v>113</v>
      </c>
      <c r="C23" s="79">
        <v>43568</v>
      </c>
    </row>
    <row r="24" spans="2:5">
      <c r="B24" s="77" t="s">
        <v>134</v>
      </c>
      <c r="C24" s="79">
        <v>18416711</v>
      </c>
    </row>
    <row r="25" spans="2:5">
      <c r="B25" s="77"/>
      <c r="C25" s="81" t="s">
        <v>104</v>
      </c>
    </row>
    <row r="26" spans="2:5">
      <c r="B26" s="75" t="s">
        <v>114</v>
      </c>
      <c r="C26" s="80">
        <v>18460279</v>
      </c>
    </row>
    <row r="27" spans="2:5">
      <c r="B27" s="77"/>
      <c r="C27" s="79"/>
    </row>
    <row r="28" spans="2:5">
      <c r="B28" s="94" t="s">
        <v>135</v>
      </c>
      <c r="C28" s="73">
        <v>8348564</v>
      </c>
    </row>
    <row r="29" spans="2:5">
      <c r="B29" s="88" t="s">
        <v>111</v>
      </c>
      <c r="C29" s="79">
        <v>9878630</v>
      </c>
    </row>
    <row r="30" spans="2:5" s="28" customFormat="1">
      <c r="B30" s="75" t="s">
        <v>137</v>
      </c>
      <c r="C30" s="76">
        <f>+C28+C29</f>
        <v>18227194</v>
      </c>
      <c r="E30" s="46"/>
    </row>
    <row r="31" spans="2:5" s="28" customFormat="1">
      <c r="B31" s="75" t="s">
        <v>140</v>
      </c>
      <c r="C31" s="80">
        <f>+C26-C30</f>
        <v>233085</v>
      </c>
      <c r="D31" s="47"/>
    </row>
    <row r="32" spans="2:5" s="28" customFormat="1">
      <c r="B32" s="75" t="s">
        <v>103</v>
      </c>
      <c r="C32" s="83"/>
      <c r="D32" s="47"/>
    </row>
    <row r="33" spans="2:5" s="28" customFormat="1">
      <c r="B33" s="75" t="s">
        <v>139</v>
      </c>
      <c r="C33" s="80">
        <f>+C31+C20</f>
        <v>-23819401</v>
      </c>
      <c r="D33" s="48"/>
    </row>
    <row r="34" spans="2:5" s="28" customFormat="1">
      <c r="B34" s="75" t="s">
        <v>103</v>
      </c>
      <c r="C34" s="76"/>
    </row>
    <row r="35" spans="2:5" s="28" customFormat="1">
      <c r="B35" s="75" t="s">
        <v>103</v>
      </c>
      <c r="C35" s="76"/>
      <c r="E35" s="87"/>
    </row>
    <row r="36" spans="2:5" s="28" customFormat="1">
      <c r="B36" s="75" t="s">
        <v>106</v>
      </c>
      <c r="C36" s="76">
        <v>-23819401</v>
      </c>
      <c r="D36" s="46"/>
      <c r="E36" s="46"/>
    </row>
    <row r="37" spans="2:5">
      <c r="B37" s="77" t="s">
        <v>103</v>
      </c>
      <c r="C37" s="73"/>
      <c r="D37" s="33"/>
    </row>
    <row r="38" spans="2:5" ht="19.5" thickBot="1">
      <c r="B38" s="49"/>
      <c r="C38" s="50"/>
    </row>
    <row r="44" spans="2:5">
      <c r="B44" s="51"/>
    </row>
    <row r="45" spans="2:5">
      <c r="B45" s="53" t="s">
        <v>53</v>
      </c>
      <c r="C45" s="53" t="s">
        <v>125</v>
      </c>
    </row>
    <row r="46" spans="2:5">
      <c r="B46" s="53" t="s">
        <v>54</v>
      </c>
      <c r="C46" s="53" t="s">
        <v>126</v>
      </c>
    </row>
    <row r="47" spans="2:5">
      <c r="B47" s="53" t="s">
        <v>55</v>
      </c>
      <c r="C47" s="53" t="s">
        <v>82</v>
      </c>
    </row>
    <row r="48" spans="2:5">
      <c r="B48" s="28"/>
      <c r="C48" s="53" t="s">
        <v>83</v>
      </c>
    </row>
  </sheetData>
  <mergeCells count="1">
    <mergeCell ref="B6:C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Tributario</vt:lpstr>
      <vt:lpstr>Balance General</vt:lpstr>
      <vt:lpstr> EERR TRIBUTARIO</vt:lpstr>
      <vt:lpstr>'Balance Tributario'!Área_de_impresión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Auditas</dc:creator>
  <cp:lastModifiedBy>TPH</cp:lastModifiedBy>
  <cp:lastPrinted>2023-04-28T19:35:55Z</cp:lastPrinted>
  <dcterms:created xsi:type="dcterms:W3CDTF">2023-04-25T18:23:36Z</dcterms:created>
  <dcterms:modified xsi:type="dcterms:W3CDTF">2023-10-10T19:59:40Z</dcterms:modified>
</cp:coreProperties>
</file>