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bbott-my.sharepoint.com/personal/robin_sotomayor_abbott_com/Documents/VARIOS/"/>
    </mc:Choice>
  </mc:AlternateContent>
  <xr:revisionPtr revIDLastSave="0" documentId="8_{57C6A0D4-65D5-4E95-8F34-87F527D93FB9}" xr6:coauthVersionLast="47" xr6:coauthVersionMax="47" xr10:uidLastSave="{00000000-0000-0000-0000-000000000000}"/>
  <bookViews>
    <workbookView xWindow="-110" yWindow="-110" windowWidth="19420" windowHeight="10300" xr2:uid="{19939E74-3A30-42C2-946D-C63638C0C75A}"/>
  </bookViews>
  <sheets>
    <sheet name="Hoja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1" i="1" l="1"/>
  <c r="I31" i="1"/>
  <c r="I34" i="1"/>
  <c r="D20" i="1"/>
  <c r="H20" i="1"/>
  <c r="H21" i="1"/>
  <c r="D28" i="1"/>
  <c r="H28" i="1"/>
  <c r="D29" i="1"/>
  <c r="H29" i="1"/>
  <c r="D30" i="1"/>
  <c r="H30" i="1"/>
  <c r="D32" i="1"/>
  <c r="H32" i="1"/>
  <c r="D33" i="1"/>
  <c r="H33" i="1"/>
  <c r="H34" i="1"/>
  <c r="I35" i="1"/>
  <c r="I36" i="1"/>
  <c r="H36" i="1"/>
  <c r="C12" i="1"/>
  <c r="E12" i="1"/>
  <c r="G12" i="1"/>
  <c r="B13" i="1"/>
  <c r="E13" i="1"/>
  <c r="G13" i="1"/>
  <c r="C14" i="1"/>
  <c r="E14" i="1"/>
  <c r="G14" i="1"/>
  <c r="E15" i="1"/>
  <c r="G15" i="1"/>
  <c r="C16" i="1"/>
  <c r="E16" i="1"/>
  <c r="G16" i="1"/>
  <c r="G18" i="1"/>
  <c r="E19" i="1"/>
  <c r="G19" i="1"/>
  <c r="G22" i="1"/>
  <c r="C23" i="1"/>
  <c r="E23" i="1"/>
  <c r="G23" i="1"/>
  <c r="E24" i="1"/>
  <c r="G24" i="1"/>
  <c r="G25" i="1"/>
  <c r="G26" i="1"/>
  <c r="G27" i="1"/>
  <c r="G34" i="1"/>
  <c r="G36" i="1"/>
  <c r="C8" i="1"/>
  <c r="D8" i="1"/>
  <c r="F8" i="1"/>
  <c r="B9" i="1"/>
  <c r="D9" i="1"/>
  <c r="F9" i="1"/>
  <c r="F10" i="1"/>
  <c r="F11" i="1"/>
  <c r="F13" i="1"/>
  <c r="B18" i="1"/>
  <c r="D18" i="1"/>
  <c r="F18" i="1"/>
  <c r="F34" i="1"/>
  <c r="F35" i="1"/>
  <c r="F36" i="1"/>
  <c r="E34" i="1"/>
  <c r="E36" i="1"/>
  <c r="D34" i="1"/>
  <c r="D36" i="1"/>
  <c r="C22" i="1"/>
  <c r="C34" i="1"/>
  <c r="C36" i="1"/>
  <c r="B26" i="1"/>
  <c r="B27" i="1"/>
  <c r="B34" i="1"/>
  <c r="B36" i="1"/>
</calcChain>
</file>

<file path=xl/sharedStrings.xml><?xml version="1.0" encoding="utf-8"?>
<sst xmlns="http://schemas.openxmlformats.org/spreadsheetml/2006/main" count="49" uniqueCount="47">
  <si>
    <t>FUNDACION BIOSFERA MIA</t>
  </si>
  <si>
    <t>RUT:65.168.334-3</t>
  </si>
  <si>
    <t xml:space="preserve"> </t>
  </si>
  <si>
    <t>DOMICILIO: AVENIDA SANTA MARIA 2818 D.22</t>
  </si>
  <si>
    <t>BALANCE GENERAL</t>
  </si>
  <si>
    <t>PROVIDENCIA</t>
  </si>
  <si>
    <t>Comprendido entre el 01-01-2023 al 31 de Diciembre de 2023</t>
  </si>
  <si>
    <t>CUENTAS</t>
  </si>
  <si>
    <t>DEBITOS</t>
  </si>
  <si>
    <t>CREDITOS</t>
  </si>
  <si>
    <t>S.DEUDOR</t>
  </si>
  <si>
    <t>S.ACREEDOR</t>
  </si>
  <si>
    <t>ACTIVO</t>
  </si>
  <si>
    <t>PASIVO</t>
  </si>
  <si>
    <t>PERDIDAS</t>
  </si>
  <si>
    <t>GANANCIAS</t>
  </si>
  <si>
    <t>Caja</t>
  </si>
  <si>
    <t>I.V.A.C.F.</t>
  </si>
  <si>
    <t>Facturas Por Cobrar</t>
  </si>
  <si>
    <t>Pagos Provisionales Mensuales</t>
  </si>
  <si>
    <t>IVA D.F</t>
  </si>
  <si>
    <t>Impuesto Retenc.2da.catg.</t>
  </si>
  <si>
    <t>Varios Acreedores</t>
  </si>
  <si>
    <t>Capital</t>
  </si>
  <si>
    <t>Rev.K.P.</t>
  </si>
  <si>
    <t>Perdidas y Ganancias</t>
  </si>
  <si>
    <t>Resultados Acumulados</t>
  </si>
  <si>
    <t>Fondos por Rendir Aysen</t>
  </si>
  <si>
    <t>Honorarios</t>
  </si>
  <si>
    <t>Materiales</t>
  </si>
  <si>
    <t>Proyecto Casa De La Paz</t>
  </si>
  <si>
    <t>Proyecto Vicaría</t>
  </si>
  <si>
    <t>Proyecto Fondo Protección Ambiental</t>
  </si>
  <si>
    <t>Proyecto Territorio Comun</t>
  </si>
  <si>
    <t>Fonasa</t>
  </si>
  <si>
    <t>AFP Planvital</t>
  </si>
  <si>
    <t>Asesorias</t>
  </si>
  <si>
    <t>Sueldos</t>
  </si>
  <si>
    <t>Correcc.Monetaria</t>
  </si>
  <si>
    <t>Ventas</t>
  </si>
  <si>
    <t>Comisión Bancaria</t>
  </si>
  <si>
    <t>Gastos Generales</t>
  </si>
  <si>
    <t>Sumas</t>
  </si>
  <si>
    <t>Resultado del Ejercicio</t>
  </si>
  <si>
    <t>Totales Iguales</t>
  </si>
  <si>
    <t>FIRMA CONTADOR</t>
  </si>
  <si>
    <t>FIRMA REPRESENTANTE LEGAL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</si>
</sst>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64" formatCode="_ * #,##0.00_ ;_ * \-#,##0.00_ ;_ * &quot;-&quot;_ ;_ @_ 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32">
    <xf numFmtId="0" fontId="0" fillId="0" borderId="0" xfId="0"/>
    <xf numFmtId="0" fontId="1" fillId="0" borderId="0" xfId="0" applyFont="1"/>
    <xf numFmtId="164" fontId="1" fillId="0" borderId="0" xfId="0" applyNumberFormat="1" applyFont="1"/>
    <xf numFmtId="1" fontId="1" fillId="0" borderId="0" xfId="0" applyNumberFormat="1" applyFont="1"/>
    <xf numFmtId="0" fontId="3" fillId="0" borderId="0" xfId="0" applyFont="1"/>
    <xf numFmtId="0" fontId="3" fillId="0" borderId="1" xfId="0" applyFont="1" applyBorder="1" applyAlignment="1">
      <alignment horizontal="center"/>
    </xf>
    <xf numFmtId="164" fontId="3" fillId="0" borderId="1" xfId="1" applyNumberFormat="1" applyFont="1" applyBorder="1" applyAlignment="1">
      <alignment horizontal="center"/>
    </xf>
    <xf numFmtId="41" fontId="3" fillId="0" borderId="1" xfId="1" applyFont="1" applyBorder="1" applyAlignment="1">
      <alignment horizontal="center"/>
    </xf>
    <xf numFmtId="0" fontId="1" fillId="0" borderId="2" xfId="0" applyFont="1" applyBorder="1"/>
    <xf numFmtId="41" fontId="1" fillId="0" borderId="2" xfId="1" applyFont="1" applyBorder="1"/>
    <xf numFmtId="0" fontId="1" fillId="0" borderId="3" xfId="0" applyFont="1" applyBorder="1"/>
    <xf numFmtId="41" fontId="1" fillId="0" borderId="3" xfId="1" applyFont="1" applyBorder="1"/>
    <xf numFmtId="164" fontId="1" fillId="0" borderId="3" xfId="1" applyNumberFormat="1" applyFont="1" applyBorder="1"/>
    <xf numFmtId="41" fontId="1" fillId="0" borderId="3" xfId="1" applyFont="1" applyFill="1" applyBorder="1"/>
    <xf numFmtId="41" fontId="2" fillId="0" borderId="3" xfId="1" applyFont="1" applyBorder="1"/>
    <xf numFmtId="0" fontId="1" fillId="0" borderId="4" xfId="0" applyFont="1" applyBorder="1"/>
    <xf numFmtId="41" fontId="1" fillId="0" borderId="4" xfId="1" applyFont="1" applyBorder="1"/>
    <xf numFmtId="41" fontId="1" fillId="0" borderId="4" xfId="1" applyFont="1" applyFill="1" applyBorder="1"/>
    <xf numFmtId="41" fontId="2" fillId="0" borderId="4" xfId="1" applyFont="1" applyBorder="1"/>
    <xf numFmtId="0" fontId="1" fillId="0" borderId="5" xfId="0" applyFont="1" applyBorder="1"/>
    <xf numFmtId="41" fontId="1" fillId="0" borderId="6" xfId="1" applyFont="1" applyBorder="1"/>
    <xf numFmtId="41" fontId="1" fillId="0" borderId="7" xfId="1" applyFont="1" applyBorder="1"/>
    <xf numFmtId="0" fontId="1" fillId="0" borderId="8" xfId="0" applyFont="1" applyBorder="1"/>
    <xf numFmtId="164" fontId="1" fillId="0" borderId="9" xfId="1" applyNumberFormat="1" applyFont="1" applyBorder="1"/>
    <xf numFmtId="41" fontId="1" fillId="0" borderId="9" xfId="1" applyFont="1" applyBorder="1"/>
    <xf numFmtId="41" fontId="1" fillId="0" borderId="10" xfId="1" applyFont="1" applyBorder="1"/>
    <xf numFmtId="0" fontId="1" fillId="0" borderId="11" xfId="0" applyFont="1" applyBorder="1"/>
    <xf numFmtId="41" fontId="1" fillId="0" borderId="12" xfId="1" applyFont="1" applyBorder="1"/>
    <xf numFmtId="41" fontId="1" fillId="0" borderId="13" xfId="1" applyFont="1" applyBorder="1"/>
    <xf numFmtId="41" fontId="1" fillId="0" borderId="0" xfId="0" applyNumberFormat="1" applyFont="1"/>
    <xf numFmtId="41" fontId="1" fillId="0" borderId="0" xfId="1" applyFont="1"/>
    <xf numFmtId="164" fontId="3" fillId="0" borderId="0" xfId="0" applyNumberFormat="1" applyFont="1"/>
  </cellXfs>
  <cellStyles count="2">
    <cellStyle name="Millares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2C75E9-83DE-4BB6-A631-CDF399C2BCF0}">
  <dimension ref="A1:I46"/>
  <sheetViews>
    <sheetView tabSelected="1" workbookViewId="0">
      <selection activeCell="F1" sqref="F1"/>
    </sheetView>
  </sheetViews>
  <sheetFormatPr baseColWidth="10" defaultRowHeight="14.5" x14ac:dyDescent="0.35"/>
  <cols>
    <col min="1" max="1" width="40" bestFit="1" customWidth="1"/>
    <col min="2" max="9" width="15.6328125" customWidth="1"/>
  </cols>
  <sheetData>
    <row r="1" spans="1:9" x14ac:dyDescent="0.35">
      <c r="A1" s="1"/>
      <c r="B1" s="1"/>
      <c r="C1" s="1"/>
      <c r="D1" s="1"/>
      <c r="E1" s="1"/>
      <c r="F1" s="1"/>
      <c r="G1" s="1"/>
      <c r="H1" s="1"/>
      <c r="I1" s="1"/>
    </row>
    <row r="2" spans="1:9" x14ac:dyDescent="0.35">
      <c r="A2" s="1" t="s">
        <v>0</v>
      </c>
      <c r="B2" s="2"/>
      <c r="C2" s="1"/>
      <c r="D2" s="1"/>
      <c r="E2" s="1"/>
      <c r="F2" s="1"/>
      <c r="G2" s="1"/>
      <c r="H2" s="1"/>
      <c r="I2" s="1"/>
    </row>
    <row r="3" spans="1:9" x14ac:dyDescent="0.35">
      <c r="A3" s="1" t="s">
        <v>1</v>
      </c>
      <c r="B3" s="2"/>
      <c r="C3" s="1"/>
      <c r="D3" s="1"/>
      <c r="E3" s="1"/>
      <c r="F3" s="1"/>
      <c r="G3" s="1"/>
      <c r="H3" s="3" t="s">
        <v>2</v>
      </c>
      <c r="I3" s="1"/>
    </row>
    <row r="4" spans="1:9" x14ac:dyDescent="0.35">
      <c r="A4" s="1" t="s">
        <v>3</v>
      </c>
      <c r="B4" s="2"/>
      <c r="C4" s="1"/>
      <c r="D4" s="4" t="s">
        <v>4</v>
      </c>
      <c r="E4" s="1"/>
      <c r="F4" s="1"/>
      <c r="G4" s="1"/>
      <c r="H4" s="1"/>
      <c r="I4" s="1"/>
    </row>
    <row r="5" spans="1:9" x14ac:dyDescent="0.35">
      <c r="A5" s="1" t="s">
        <v>5</v>
      </c>
      <c r="B5" s="2"/>
      <c r="C5" s="1" t="s">
        <v>6</v>
      </c>
      <c r="D5" s="1"/>
      <c r="E5" s="1"/>
      <c r="F5" s="1"/>
      <c r="G5" s="1"/>
      <c r="H5" s="1"/>
      <c r="I5" s="1"/>
    </row>
    <row r="6" spans="1:9" ht="15" thickBot="1" x14ac:dyDescent="0.4">
      <c r="A6" s="1"/>
      <c r="B6" s="2"/>
      <c r="C6" s="1"/>
      <c r="D6" s="1"/>
      <c r="E6" s="1"/>
      <c r="F6" s="1"/>
      <c r="G6" s="1"/>
      <c r="H6" s="1"/>
      <c r="I6" s="1"/>
    </row>
    <row r="7" spans="1:9" ht="15" thickBot="1" x14ac:dyDescent="0.4">
      <c r="A7" s="5" t="s">
        <v>7</v>
      </c>
      <c r="B7" s="6" t="s">
        <v>8</v>
      </c>
      <c r="C7" s="7" t="s">
        <v>9</v>
      </c>
      <c r="D7" s="7" t="s">
        <v>10</v>
      </c>
      <c r="E7" s="7" t="s">
        <v>11</v>
      </c>
      <c r="F7" s="7" t="s">
        <v>12</v>
      </c>
      <c r="G7" s="7" t="s">
        <v>13</v>
      </c>
      <c r="H7" s="7" t="s">
        <v>14</v>
      </c>
      <c r="I7" s="7" t="s">
        <v>15</v>
      </c>
    </row>
    <row r="8" spans="1:9" x14ac:dyDescent="0.35">
      <c r="A8" s="8" t="s">
        <v>16</v>
      </c>
      <c r="B8" s="9">
        <v>37204097</v>
      </c>
      <c r="C8" s="9">
        <f>31986095+3408426+188762</f>
        <v>35583283</v>
      </c>
      <c r="D8" s="9">
        <f>+B8-C8</f>
        <v>1620814</v>
      </c>
      <c r="E8" s="9"/>
      <c r="F8" s="9">
        <f>+D8</f>
        <v>1620814</v>
      </c>
      <c r="G8" s="9"/>
      <c r="H8" s="9"/>
      <c r="I8" s="9"/>
    </row>
    <row r="9" spans="1:9" x14ac:dyDescent="0.35">
      <c r="A9" s="10" t="s">
        <v>17</v>
      </c>
      <c r="B9" s="11">
        <f>2257057+1480430</f>
        <v>3737487</v>
      </c>
      <c r="C9" s="11">
        <v>2570263</v>
      </c>
      <c r="D9" s="11">
        <f>+B9-C9</f>
        <v>1167224</v>
      </c>
      <c r="E9" s="11"/>
      <c r="F9" s="11">
        <f>+D9</f>
        <v>1167224</v>
      </c>
      <c r="G9" s="11"/>
      <c r="H9" s="11"/>
      <c r="I9" s="11"/>
    </row>
    <row r="10" spans="1:9" x14ac:dyDescent="0.35">
      <c r="A10" s="10" t="s">
        <v>18</v>
      </c>
      <c r="B10" s="11">
        <v>3040000</v>
      </c>
      <c r="C10" s="11">
        <v>3040000</v>
      </c>
      <c r="D10" s="11"/>
      <c r="E10" s="11"/>
      <c r="F10" s="11">
        <f>+D10</f>
        <v>0</v>
      </c>
      <c r="G10" s="11"/>
      <c r="H10" s="11"/>
      <c r="I10" s="11"/>
    </row>
    <row r="11" spans="1:9" x14ac:dyDescent="0.35">
      <c r="A11" s="10" t="s">
        <v>19</v>
      </c>
      <c r="B11" s="11">
        <v>47756</v>
      </c>
      <c r="C11" s="11">
        <v>47756</v>
      </c>
      <c r="D11" s="11"/>
      <c r="E11" s="11"/>
      <c r="F11" s="11">
        <f>+D11</f>
        <v>0</v>
      </c>
      <c r="G11" s="11"/>
      <c r="H11" s="11"/>
      <c r="I11" s="11"/>
    </row>
    <row r="12" spans="1:9" x14ac:dyDescent="0.35">
      <c r="A12" s="10" t="s">
        <v>20</v>
      </c>
      <c r="B12" s="11">
        <v>0</v>
      </c>
      <c r="C12" s="11">
        <f>130037+437403</f>
        <v>567440</v>
      </c>
      <c r="D12" s="11"/>
      <c r="E12" s="11">
        <f>+C12-B12</f>
        <v>567440</v>
      </c>
      <c r="F12" s="11"/>
      <c r="G12" s="11">
        <f>+E12</f>
        <v>567440</v>
      </c>
      <c r="H12" s="11"/>
      <c r="I12" s="11"/>
    </row>
    <row r="13" spans="1:9" x14ac:dyDescent="0.35">
      <c r="A13" s="10" t="s">
        <v>21</v>
      </c>
      <c r="B13" s="11">
        <f>22969+791700</f>
        <v>814669</v>
      </c>
      <c r="C13" s="11">
        <v>1188785</v>
      </c>
      <c r="D13" s="11"/>
      <c r="E13" s="11">
        <f>+C13-B13</f>
        <v>374116</v>
      </c>
      <c r="F13" s="11">
        <f>+D13</f>
        <v>0</v>
      </c>
      <c r="G13" s="11">
        <f>+E13</f>
        <v>374116</v>
      </c>
      <c r="H13" s="11"/>
      <c r="I13" s="11"/>
    </row>
    <row r="14" spans="1:9" x14ac:dyDescent="0.35">
      <c r="A14" s="10" t="s">
        <v>22</v>
      </c>
      <c r="B14" s="11"/>
      <c r="C14" s="11">
        <f>7195050+8264702+191361</f>
        <v>15651113</v>
      </c>
      <c r="D14" s="11"/>
      <c r="E14" s="11">
        <f>+C14</f>
        <v>15651113</v>
      </c>
      <c r="F14" s="11"/>
      <c r="G14" s="11">
        <f>+E14</f>
        <v>15651113</v>
      </c>
      <c r="H14" s="11"/>
      <c r="I14" s="11"/>
    </row>
    <row r="15" spans="1:9" x14ac:dyDescent="0.35">
      <c r="A15" s="10" t="s">
        <v>23</v>
      </c>
      <c r="B15" s="12"/>
      <c r="C15" s="11">
        <v>500000</v>
      </c>
      <c r="D15" s="11"/>
      <c r="E15" s="11">
        <f>+C15</f>
        <v>500000</v>
      </c>
      <c r="F15" s="11"/>
      <c r="G15" s="11">
        <f>+E15</f>
        <v>500000</v>
      </c>
      <c r="H15" s="11"/>
      <c r="I15" s="11"/>
    </row>
    <row r="16" spans="1:9" x14ac:dyDescent="0.35">
      <c r="A16" s="10" t="s">
        <v>24</v>
      </c>
      <c r="B16" s="12"/>
      <c r="C16" s="11">
        <f>65000+54500+24000</f>
        <v>143500</v>
      </c>
      <c r="D16" s="11"/>
      <c r="E16" s="11">
        <f>+C16</f>
        <v>143500</v>
      </c>
      <c r="F16" s="11"/>
      <c r="G16" s="11">
        <f>+E16</f>
        <v>143500</v>
      </c>
      <c r="H16" s="11"/>
      <c r="I16" s="11"/>
    </row>
    <row r="17" spans="1:9" x14ac:dyDescent="0.35">
      <c r="A17" s="10" t="s">
        <v>25</v>
      </c>
      <c r="B17" s="11">
        <v>0</v>
      </c>
      <c r="C17" s="11">
        <v>0</v>
      </c>
      <c r="D17" s="11"/>
      <c r="E17" s="11"/>
      <c r="F17" s="11"/>
      <c r="G17" s="11"/>
      <c r="H17" s="11"/>
      <c r="I17" s="11"/>
    </row>
    <row r="18" spans="1:9" x14ac:dyDescent="0.35">
      <c r="A18" s="10" t="s">
        <v>26</v>
      </c>
      <c r="B18" s="11">
        <f>2551946+26314</f>
        <v>2578260</v>
      </c>
      <c r="C18" s="11">
        <v>150399</v>
      </c>
      <c r="D18" s="11">
        <f>+B18-C18</f>
        <v>2427861</v>
      </c>
      <c r="E18" s="11"/>
      <c r="F18" s="11">
        <f>+D18</f>
        <v>2427861</v>
      </c>
      <c r="G18" s="11">
        <f>+E18</f>
        <v>0</v>
      </c>
      <c r="H18" s="11"/>
      <c r="I18" s="11"/>
    </row>
    <row r="19" spans="1:9" x14ac:dyDescent="0.35">
      <c r="A19" s="10" t="s">
        <v>27</v>
      </c>
      <c r="B19" s="11">
        <v>9573500</v>
      </c>
      <c r="C19" s="11">
        <v>9573500</v>
      </c>
      <c r="D19" s="11"/>
      <c r="E19" s="13">
        <f>+C19-B19</f>
        <v>0</v>
      </c>
      <c r="F19" s="14"/>
      <c r="G19" s="11">
        <f>+E19</f>
        <v>0</v>
      </c>
      <c r="H19" s="11"/>
      <c r="I19" s="11"/>
    </row>
    <row r="20" spans="1:9" x14ac:dyDescent="0.35">
      <c r="A20" s="10" t="s">
        <v>28</v>
      </c>
      <c r="B20" s="11">
        <v>10756500</v>
      </c>
      <c r="C20" s="11"/>
      <c r="D20" s="11">
        <f t="shared" ref="D20" si="0">+B20</f>
        <v>10756500</v>
      </c>
      <c r="E20" s="13"/>
      <c r="F20" s="14"/>
      <c r="G20" s="11"/>
      <c r="H20" s="11">
        <f t="shared" ref="H20:H21" si="1">+D20</f>
        <v>10756500</v>
      </c>
      <c r="I20" s="11"/>
    </row>
    <row r="21" spans="1:9" x14ac:dyDescent="0.35">
      <c r="A21" s="10" t="s">
        <v>29</v>
      </c>
      <c r="B21" s="11">
        <v>23884984</v>
      </c>
      <c r="C21" s="11">
        <v>23884984</v>
      </c>
      <c r="D21" s="11"/>
      <c r="E21" s="13"/>
      <c r="F21" s="14"/>
      <c r="G21" s="11"/>
      <c r="H21" s="11">
        <f t="shared" si="1"/>
        <v>0</v>
      </c>
      <c r="I21" s="11"/>
    </row>
    <row r="22" spans="1:9" x14ac:dyDescent="0.35">
      <c r="A22" s="15" t="s">
        <v>30</v>
      </c>
      <c r="B22" s="16">
        <v>11673128</v>
      </c>
      <c r="C22" s="16">
        <f>7869323+3803805</f>
        <v>11673128</v>
      </c>
      <c r="D22" s="16"/>
      <c r="E22" s="17">
        <v>0</v>
      </c>
      <c r="F22" s="18"/>
      <c r="G22" s="16">
        <f>+E22</f>
        <v>0</v>
      </c>
      <c r="H22" s="16"/>
      <c r="I22" s="16"/>
    </row>
    <row r="23" spans="1:9" x14ac:dyDescent="0.35">
      <c r="A23" s="15" t="s">
        <v>31</v>
      </c>
      <c r="B23" s="16">
        <v>2919834</v>
      </c>
      <c r="C23" s="16">
        <f>1465268+1465268</f>
        <v>2930536</v>
      </c>
      <c r="D23" s="16"/>
      <c r="E23" s="17">
        <f>+C23-B23</f>
        <v>10702</v>
      </c>
      <c r="F23" s="18"/>
      <c r="G23" s="16">
        <f>+E23</f>
        <v>10702</v>
      </c>
      <c r="H23" s="16"/>
      <c r="I23" s="16"/>
    </row>
    <row r="24" spans="1:9" x14ac:dyDescent="0.35">
      <c r="A24" s="15" t="s">
        <v>32</v>
      </c>
      <c r="B24" s="16">
        <v>5360281</v>
      </c>
      <c r="C24" s="16">
        <v>6000000</v>
      </c>
      <c r="D24" s="16"/>
      <c r="E24" s="17">
        <f>+C24-B24</f>
        <v>639719</v>
      </c>
      <c r="F24" s="18"/>
      <c r="G24" s="16">
        <f>+E24</f>
        <v>639719</v>
      </c>
      <c r="H24" s="16"/>
      <c r="I24" s="16"/>
    </row>
    <row r="25" spans="1:9" x14ac:dyDescent="0.35">
      <c r="A25" s="15" t="s">
        <v>33</v>
      </c>
      <c r="B25" s="16">
        <v>3931741</v>
      </c>
      <c r="C25" s="16">
        <v>4000000</v>
      </c>
      <c r="D25" s="16"/>
      <c r="E25" s="17">
        <v>68259</v>
      </c>
      <c r="F25" s="18"/>
      <c r="G25" s="16">
        <f>+E25</f>
        <v>68259</v>
      </c>
      <c r="H25" s="16"/>
      <c r="I25" s="16"/>
    </row>
    <row r="26" spans="1:9" x14ac:dyDescent="0.35">
      <c r="A26" s="15" t="s">
        <v>34</v>
      </c>
      <c r="B26" s="16">
        <f>508400+35000</f>
        <v>543400</v>
      </c>
      <c r="C26" s="16">
        <v>543400</v>
      </c>
      <c r="D26" s="16"/>
      <c r="E26" s="16"/>
      <c r="F26" s="16"/>
      <c r="G26" s="16">
        <f>+E26</f>
        <v>0</v>
      </c>
      <c r="H26" s="16"/>
      <c r="I26" s="16"/>
    </row>
    <row r="27" spans="1:9" x14ac:dyDescent="0.35">
      <c r="A27" s="15" t="s">
        <v>35</v>
      </c>
      <c r="B27" s="16">
        <f>358500+120000</f>
        <v>478500</v>
      </c>
      <c r="C27" s="16">
        <v>478500</v>
      </c>
      <c r="D27" s="16"/>
      <c r="E27" s="16"/>
      <c r="F27" s="16"/>
      <c r="G27" s="16">
        <f>+E27</f>
        <v>0</v>
      </c>
      <c r="H27" s="16"/>
      <c r="I27" s="16"/>
    </row>
    <row r="28" spans="1:9" x14ac:dyDescent="0.35">
      <c r="A28" s="15" t="s">
        <v>36</v>
      </c>
      <c r="B28" s="16">
        <v>70000</v>
      </c>
      <c r="C28" s="16"/>
      <c r="D28" s="16">
        <f>+B28</f>
        <v>70000</v>
      </c>
      <c r="E28" s="16"/>
      <c r="F28" s="16"/>
      <c r="G28" s="16"/>
      <c r="H28" s="16">
        <f>+D28</f>
        <v>70000</v>
      </c>
      <c r="I28" s="16"/>
    </row>
    <row r="29" spans="1:9" x14ac:dyDescent="0.35">
      <c r="A29" s="15" t="s">
        <v>37</v>
      </c>
      <c r="B29" s="16">
        <v>4000000</v>
      </c>
      <c r="C29" s="16"/>
      <c r="D29" s="16">
        <f>+B29</f>
        <v>4000000</v>
      </c>
      <c r="E29" s="16"/>
      <c r="F29" s="16"/>
      <c r="G29" s="16"/>
      <c r="H29" s="16">
        <f>+D29</f>
        <v>4000000</v>
      </c>
      <c r="I29" s="16"/>
    </row>
    <row r="30" spans="1:9" x14ac:dyDescent="0.35">
      <c r="A30" s="15" t="s">
        <v>38</v>
      </c>
      <c r="B30" s="16">
        <v>24000</v>
      </c>
      <c r="C30" s="16"/>
      <c r="D30" s="16">
        <f>+B30</f>
        <v>24000</v>
      </c>
      <c r="E30" s="16"/>
      <c r="F30" s="16"/>
      <c r="G30" s="16"/>
      <c r="H30" s="16">
        <f>+D30</f>
        <v>24000</v>
      </c>
      <c r="I30" s="16"/>
    </row>
    <row r="31" spans="1:9" x14ac:dyDescent="0.35">
      <c r="A31" s="15" t="s">
        <v>39</v>
      </c>
      <c r="B31" s="16"/>
      <c r="C31" s="16">
        <v>2304117</v>
      </c>
      <c r="D31" s="16"/>
      <c r="E31" s="16">
        <f>+C31</f>
        <v>2304117</v>
      </c>
      <c r="F31" s="16"/>
      <c r="G31" s="16"/>
      <c r="H31" s="16"/>
      <c r="I31" s="16">
        <f>+E31</f>
        <v>2304117</v>
      </c>
    </row>
    <row r="32" spans="1:9" x14ac:dyDescent="0.35">
      <c r="A32" s="15" t="s">
        <v>40</v>
      </c>
      <c r="B32" s="16">
        <v>3805</v>
      </c>
      <c r="C32" s="16"/>
      <c r="D32" s="16">
        <f>+B32</f>
        <v>3805</v>
      </c>
      <c r="E32" s="16"/>
      <c r="F32" s="16"/>
      <c r="G32" s="16"/>
      <c r="H32" s="16">
        <f>+D32</f>
        <v>3805</v>
      </c>
      <c r="I32" s="16"/>
    </row>
    <row r="33" spans="1:9" ht="15" thickBot="1" x14ac:dyDescent="0.4">
      <c r="A33" s="15" t="s">
        <v>41</v>
      </c>
      <c r="B33" s="16">
        <v>188762</v>
      </c>
      <c r="C33" s="16"/>
      <c r="D33" s="16">
        <f>+B33</f>
        <v>188762</v>
      </c>
      <c r="E33" s="16"/>
      <c r="F33" s="16"/>
      <c r="G33" s="16"/>
      <c r="H33" s="16">
        <f>+D33</f>
        <v>188762</v>
      </c>
      <c r="I33" s="16"/>
    </row>
    <row r="34" spans="1:9" ht="15" thickBot="1" x14ac:dyDescent="0.4">
      <c r="A34" s="19" t="s">
        <v>42</v>
      </c>
      <c r="B34" s="20">
        <f t="shared" ref="B34:I34" si="2">SUM(B8:B33)</f>
        <v>120830704</v>
      </c>
      <c r="C34" s="20">
        <f t="shared" si="2"/>
        <v>120830704</v>
      </c>
      <c r="D34" s="20">
        <f t="shared" si="2"/>
        <v>20258966</v>
      </c>
      <c r="E34" s="20">
        <f t="shared" si="2"/>
        <v>20258966</v>
      </c>
      <c r="F34" s="20">
        <f t="shared" si="2"/>
        <v>5215899</v>
      </c>
      <c r="G34" s="20">
        <f t="shared" si="2"/>
        <v>17954849</v>
      </c>
      <c r="H34" s="20">
        <f t="shared" si="2"/>
        <v>15043067</v>
      </c>
      <c r="I34" s="21">
        <f t="shared" si="2"/>
        <v>2304117</v>
      </c>
    </row>
    <row r="35" spans="1:9" ht="15" thickBot="1" x14ac:dyDescent="0.4">
      <c r="A35" s="22" t="s">
        <v>43</v>
      </c>
      <c r="B35" s="23" t="s">
        <v>2</v>
      </c>
      <c r="C35" s="24"/>
      <c r="D35" s="24"/>
      <c r="E35" s="24" t="s">
        <v>2</v>
      </c>
      <c r="F35" s="24">
        <f>+G34-F34</f>
        <v>12738950</v>
      </c>
      <c r="G35" s="24"/>
      <c r="H35" s="24"/>
      <c r="I35" s="25">
        <f>+H34-I34</f>
        <v>12738950</v>
      </c>
    </row>
    <row r="36" spans="1:9" ht="15" thickBot="1" x14ac:dyDescent="0.4">
      <c r="A36" s="26" t="s">
        <v>44</v>
      </c>
      <c r="B36" s="27">
        <f>+B34</f>
        <v>120830704</v>
      </c>
      <c r="C36" s="27">
        <f>+C34</f>
        <v>120830704</v>
      </c>
      <c r="D36" s="27">
        <f>+D34</f>
        <v>20258966</v>
      </c>
      <c r="E36" s="27">
        <f>+E34</f>
        <v>20258966</v>
      </c>
      <c r="F36" s="27">
        <f>+F34+F35</f>
        <v>17954849</v>
      </c>
      <c r="G36" s="27">
        <f>+G34+G35</f>
        <v>17954849</v>
      </c>
      <c r="H36" s="27">
        <f>+H34+H35</f>
        <v>15043067</v>
      </c>
      <c r="I36" s="28">
        <f>+I34+I35</f>
        <v>15043067</v>
      </c>
    </row>
    <row r="37" spans="1:9" x14ac:dyDescent="0.35">
      <c r="A37" s="1"/>
      <c r="B37" s="2"/>
      <c r="C37" s="1"/>
      <c r="D37" s="1"/>
      <c r="E37" s="1"/>
      <c r="F37" s="29"/>
      <c r="G37" s="1"/>
      <c r="H37" s="1"/>
      <c r="I37" s="1"/>
    </row>
    <row r="38" spans="1:9" x14ac:dyDescent="0.35">
      <c r="A38" s="1"/>
      <c r="B38" s="30"/>
      <c r="C38" s="29"/>
      <c r="D38" s="29"/>
      <c r="E38" s="29"/>
      <c r="F38" s="1"/>
      <c r="G38" s="1"/>
      <c r="H38" s="1"/>
      <c r="I38" s="1"/>
    </row>
    <row r="39" spans="1:9" x14ac:dyDescent="0.35">
      <c r="A39" s="1"/>
      <c r="B39" s="2"/>
      <c r="C39" s="29"/>
      <c r="D39" s="1"/>
      <c r="E39" s="29"/>
      <c r="F39" s="1"/>
      <c r="G39" s="1"/>
      <c r="H39" s="1"/>
      <c r="I39" s="1"/>
    </row>
    <row r="40" spans="1:9" x14ac:dyDescent="0.35">
      <c r="A40" s="1"/>
      <c r="B40" s="29"/>
      <c r="C40" s="29"/>
      <c r="D40" s="1"/>
      <c r="E40" s="29"/>
      <c r="F40" s="1"/>
      <c r="G40" s="1"/>
      <c r="H40" s="1"/>
      <c r="I40" s="1"/>
    </row>
    <row r="41" spans="1:9" x14ac:dyDescent="0.35">
      <c r="A41" s="1"/>
      <c r="B41" s="29"/>
      <c r="C41" s="29"/>
      <c r="D41" s="1"/>
      <c r="E41" s="29"/>
      <c r="F41" s="1"/>
      <c r="G41" s="1"/>
      <c r="H41" s="1"/>
      <c r="I41" s="1"/>
    </row>
    <row r="42" spans="1:9" x14ac:dyDescent="0.35">
      <c r="A42" s="1"/>
      <c r="B42" s="29"/>
      <c r="C42" s="29"/>
      <c r="D42" s="1"/>
      <c r="E42" s="29"/>
      <c r="F42" s="1"/>
      <c r="G42" s="1"/>
      <c r="H42" s="1"/>
      <c r="I42" s="1"/>
    </row>
    <row r="43" spans="1:9" x14ac:dyDescent="0.35">
      <c r="A43" s="1"/>
      <c r="B43" s="2"/>
      <c r="C43" s="29"/>
      <c r="D43" s="1"/>
      <c r="E43" s="29"/>
      <c r="F43" s="1"/>
      <c r="G43" s="1"/>
      <c r="H43" s="1"/>
      <c r="I43" s="1"/>
    </row>
    <row r="44" spans="1:9" x14ac:dyDescent="0.35">
      <c r="A44" s="1"/>
      <c r="B44" s="2"/>
      <c r="C44" s="1"/>
      <c r="D44" s="1"/>
      <c r="E44" s="1"/>
      <c r="F44" s="1"/>
      <c r="G44" s="1"/>
      <c r="H44" s="1"/>
      <c r="I44" s="1"/>
    </row>
    <row r="45" spans="1:9" x14ac:dyDescent="0.35">
      <c r="A45" s="1"/>
      <c r="B45" s="31" t="s">
        <v>45</v>
      </c>
      <c r="C45" s="1"/>
      <c r="D45" s="29"/>
      <c r="E45" s="1"/>
      <c r="F45" s="4" t="s">
        <v>46</v>
      </c>
      <c r="G45" s="1"/>
      <c r="H45" s="1"/>
      <c r="I45" s="1"/>
    </row>
    <row r="46" spans="1:9" x14ac:dyDescent="0.35">
      <c r="A46" s="1"/>
      <c r="B46" s="1"/>
      <c r="C46" s="1"/>
      <c r="D46" s="1"/>
      <c r="E46" s="1"/>
      <c r="F46" s="1"/>
      <c r="G46" s="1"/>
      <c r="H46" s="1"/>
      <c r="I46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Sotomayor, Robin N</dc:creator>
  <cp:lastModifiedBy>Sotomayor, Robin N</cp:lastModifiedBy>
  <dcterms:created xsi:type="dcterms:W3CDTF">2024-03-24T22:35:52Z</dcterms:created>
  <dcterms:modified xsi:type="dcterms:W3CDTF">2024-03-24T22:37:09Z</dcterms:modified>
</cp:coreProperties>
</file>