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bro Diario 2023" sheetId="1" r:id="rId4"/>
    <sheet state="visible" name="Libro Mayor 2023" sheetId="2" r:id="rId5"/>
    <sheet state="visible" name="Balance 2023 " sheetId="3" r:id="rId6"/>
  </sheets>
  <definedNames/>
  <calcPr/>
  <extLst>
    <ext uri="GoogleSheetsCustomDataVersion2">
      <go:sheetsCustomData xmlns:go="http://customooxmlschemas.google.com/" r:id="rId7" roundtripDataChecksum="qBzYS/8BLswWssSGyJWOeREOw4JQn4bDuCOEWqi25k8="/>
    </ext>
  </extLst>
</workbook>
</file>

<file path=xl/sharedStrings.xml><?xml version="1.0" encoding="utf-8"?>
<sst xmlns="http://schemas.openxmlformats.org/spreadsheetml/2006/main" count="371" uniqueCount="138">
  <si>
    <t>Fecha</t>
  </si>
  <si>
    <t>Concepto</t>
  </si>
  <si>
    <t>Debe</t>
  </si>
  <si>
    <t>Haber</t>
  </si>
  <si>
    <t>Enero</t>
  </si>
  <si>
    <t>Banco</t>
  </si>
  <si>
    <t>Ingresos no operacionales</t>
  </si>
  <si>
    <t>Ingreso por proyecto senama 2023</t>
  </si>
  <si>
    <t>Ingreso no operacionales</t>
  </si>
  <si>
    <t>Ingreso proyecto gore 2023</t>
  </si>
  <si>
    <t>Ingreso Poyecto subpresidencial 2023</t>
  </si>
  <si>
    <t>Gtos generales</t>
  </si>
  <si>
    <t>Pago servicio internet y telefonia</t>
  </si>
  <si>
    <t>Gstos Arriendo</t>
  </si>
  <si>
    <t>Pago arriendo Enero</t>
  </si>
  <si>
    <t>Donación socio</t>
  </si>
  <si>
    <t>Donacion realizada por socio para cubrir gastos basicos mes enero</t>
  </si>
  <si>
    <t>Febrero</t>
  </si>
  <si>
    <t>Pago arriendo febrero</t>
  </si>
  <si>
    <t>Pago servicio internet</t>
  </si>
  <si>
    <t>Gsto equipamiento</t>
  </si>
  <si>
    <t>Compra de proyectores proyecto senama 2023</t>
  </si>
  <si>
    <t>Gastos honorarios</t>
  </si>
  <si>
    <t>Pago de honorarios senama</t>
  </si>
  <si>
    <t>Gtos movilizacion</t>
  </si>
  <si>
    <t>Pago movilizacion senama</t>
  </si>
  <si>
    <t>Gsto de alimentación</t>
  </si>
  <si>
    <t xml:space="preserve">Banco </t>
  </si>
  <si>
    <t>Compra de alimentación proyecto senama</t>
  </si>
  <si>
    <t>Marzo</t>
  </si>
  <si>
    <t>Gstos publicidad</t>
  </si>
  <si>
    <t>Marketing Pendones publicitarios , flayer proyecto gore</t>
  </si>
  <si>
    <t>Pago de retención</t>
  </si>
  <si>
    <t>Pago F29</t>
  </si>
  <si>
    <t>Pago movil Wom</t>
  </si>
  <si>
    <t>Pago arriendo marzo</t>
  </si>
  <si>
    <t>Ingresos</t>
  </si>
  <si>
    <t>Donacion realizada por socio para cubrir gastos basicos mes marzo</t>
  </si>
  <si>
    <t>Pago movilizacion SENAMA</t>
  </si>
  <si>
    <t>Gsto publicidad</t>
  </si>
  <si>
    <t>Compra de pendones proyecto senama</t>
  </si>
  <si>
    <t>Abril</t>
  </si>
  <si>
    <t xml:space="preserve">Gastos equipamiento </t>
  </si>
  <si>
    <t>Compra 24 tablets proyecto Subv. Presidencial</t>
  </si>
  <si>
    <t>compra 21 tablet proyecto gore</t>
  </si>
  <si>
    <t>Pago arriendo abril</t>
  </si>
  <si>
    <t>agregar t</t>
  </si>
  <si>
    <t>Pago de horarios SENAMA</t>
  </si>
  <si>
    <t>Compra de lapices touch proyecto senama</t>
  </si>
  <si>
    <t>Gsto Publicidad</t>
  </si>
  <si>
    <t>Revista proyecto senama</t>
  </si>
  <si>
    <t>Mayo</t>
  </si>
  <si>
    <t xml:space="preserve">Gtos Honorarios </t>
  </si>
  <si>
    <t>Pago honorarios a tallerista de capacitacion digital y gestor en terreno prov. Subv Presidencial</t>
  </si>
  <si>
    <t>Pago arriendo Mayo</t>
  </si>
  <si>
    <t xml:space="preserve">Electricidad </t>
  </si>
  <si>
    <t>Pago servicio electricidad</t>
  </si>
  <si>
    <t>Gtos movilización</t>
  </si>
  <si>
    <t>Pago movilización senama</t>
  </si>
  <si>
    <t>Junio</t>
  </si>
  <si>
    <t xml:space="preserve">Gastos Honorarios </t>
  </si>
  <si>
    <t>Pago Honorarios interprete de lengua de señas Famchi tv Subv presidencial</t>
  </si>
  <si>
    <t xml:space="preserve">Servicios basicos </t>
  </si>
  <si>
    <t>Pago servicio plataforma zoom proy. Subv Presidencial</t>
  </si>
  <si>
    <t>Julio</t>
  </si>
  <si>
    <t>Pago honorarios tallerista de capacitacion y gestor en terreno jun-jul financiado por subv presidencial</t>
  </si>
  <si>
    <t xml:space="preserve">Pago movilización </t>
  </si>
  <si>
    <t>Agosto</t>
  </si>
  <si>
    <t>talle</t>
  </si>
  <si>
    <t>Pago honorarios tallerista de capacitacion y gestor en terreno agosto financiado por subv presidencial</t>
  </si>
  <si>
    <t>Gsto capacitación</t>
  </si>
  <si>
    <t>Servicio de Capacitación proyecto gore</t>
  </si>
  <si>
    <t xml:space="preserve">Gstos Generales </t>
  </si>
  <si>
    <t>Pago servicio  internet</t>
  </si>
  <si>
    <t>Donación realizada por socio para cubrir gastos basicos mes agosto</t>
  </si>
  <si>
    <t>Insumos oficina</t>
  </si>
  <si>
    <t>Compra articulos para oficina</t>
  </si>
  <si>
    <t>Septiembre</t>
  </si>
  <si>
    <t xml:space="preserve">Servicios de coctel para ceremonia de cierre gore </t>
  </si>
  <si>
    <t>Gstos generales</t>
  </si>
  <si>
    <t>Donación realizada por socio para cubrir gastos basicos mes septiembre</t>
  </si>
  <si>
    <t>Gstos honorarios</t>
  </si>
  <si>
    <t>Pago servicio notaria</t>
  </si>
  <si>
    <t>Gstos Alimentacion</t>
  </si>
  <si>
    <t xml:space="preserve">Pago Alimentacion </t>
  </si>
  <si>
    <t>Gtos Movilizacion</t>
  </si>
  <si>
    <t xml:space="preserve">Pago movilizacion </t>
  </si>
  <si>
    <t>Octubre</t>
  </si>
  <si>
    <t>Gtos Generales</t>
  </si>
  <si>
    <t>Pago Servicio internet</t>
  </si>
  <si>
    <t>Donación realizada por socio para cubrir gastos basicos mes octubre</t>
  </si>
  <si>
    <t>Gtos Alimentacion</t>
  </si>
  <si>
    <t>Pago alimentacion</t>
  </si>
  <si>
    <t>Noviembre</t>
  </si>
  <si>
    <t>Gastos Honorarios Proyecto</t>
  </si>
  <si>
    <t>it</t>
  </si>
  <si>
    <t>Pago honorarios Subv presidencial</t>
  </si>
  <si>
    <t>Gastos publicidad</t>
  </si>
  <si>
    <t>Pago servicio de edición capsulas informativas Proy. Sub presidencial</t>
  </si>
  <si>
    <t>Donacion socio</t>
  </si>
  <si>
    <t>Donacion realizada por socio para cubrir gastos basicos mes noviembre</t>
  </si>
  <si>
    <t>Pago Alimentacion</t>
  </si>
  <si>
    <t>Pago movilizacion</t>
  </si>
  <si>
    <t>Diciembre</t>
  </si>
  <si>
    <t xml:space="preserve">Gastos publicidad </t>
  </si>
  <si>
    <t>Compra pendon y flyer Proy. Subv presidencial</t>
  </si>
  <si>
    <t>Donación realizada por socio para cubrir gastos basicos mes diciembre</t>
  </si>
  <si>
    <t>Totales</t>
  </si>
  <si>
    <t>Gsto Arriendo</t>
  </si>
  <si>
    <t>Donación Socio</t>
  </si>
  <si>
    <t>Gto Honorarios</t>
  </si>
  <si>
    <t>Gto Movilización</t>
  </si>
  <si>
    <t>Gto Publicidad</t>
  </si>
  <si>
    <t>Gto Alimentación</t>
  </si>
  <si>
    <t>Pago Retención</t>
  </si>
  <si>
    <t>Gto Equipamiento</t>
  </si>
  <si>
    <t>Gto Capacitación</t>
  </si>
  <si>
    <t>Electricidad</t>
  </si>
  <si>
    <t>Servicios Basicos</t>
  </si>
  <si>
    <t>Razon social:FUNDACIÓN DE BENEFICIENCIA PUBLICA ADULTOS MAYORES CHILE</t>
  </si>
  <si>
    <t>Giro: SERVICIOS SOCIALES SIN ALOJAMIENTO.</t>
  </si>
  <si>
    <t>RUT: 65.144.903-0</t>
  </si>
  <si>
    <t>Los Avellos 4</t>
  </si>
  <si>
    <t>Cuentas</t>
  </si>
  <si>
    <t>Debitos</t>
  </si>
  <si>
    <t>Creditos</t>
  </si>
  <si>
    <t>S. Deudor</t>
  </si>
  <si>
    <t>S. Acreedor</t>
  </si>
  <si>
    <t>Activo</t>
  </si>
  <si>
    <t>Pasivo</t>
  </si>
  <si>
    <t>Perdida</t>
  </si>
  <si>
    <t>Ganancias</t>
  </si>
  <si>
    <t>Sumas</t>
  </si>
  <si>
    <t>Suma de iguales</t>
  </si>
  <si>
    <t>Declaro dejando constancia que el presente Balance General, ha sido confeccionado con datos e informaciones fidedignas y fueron</t>
  </si>
  <si>
    <t>proporcionados a nuestro contador, dando cumplimiento al Artículo 100 del Código Tributario.</t>
  </si>
  <si>
    <t>Contador</t>
  </si>
  <si>
    <t>Representante Legal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</si>
</sst>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dd\-mm\-yyyy"/>
    <numFmt numFmtId="166" formatCode="&quot;$&quot;#,##0.00"/>
    <numFmt numFmtId="167" formatCode="_ * #,##0_ ;_ * \-#,##0_ ;_ * &quot;-&quot;_ ;_ @_ "/>
  </numFmts>
  <fonts count="15">
    <font>
      <sz val="10.0"/>
      <color rgb="FF000000"/>
      <name val="Arial"/>
      <scheme val="minor"/>
    </font>
    <font>
      <sz val="11.0"/>
      <color rgb="FF000000"/>
      <name val="Times New Roman"/>
    </font>
    <font>
      <b/>
      <sz val="11.0"/>
      <color rgb="FF000000"/>
      <name val="Times New Roman"/>
    </font>
    <font>
      <sz val="10.0"/>
      <color theme="1"/>
      <name val="Times New Roman"/>
    </font>
    <font>
      <b/>
      <sz val="10.0"/>
      <color rgb="FF000000"/>
      <name val="Times New Roman"/>
    </font>
    <font>
      <sz val="10.0"/>
      <color rgb="FF000000"/>
      <name val="Times New Roman"/>
    </font>
    <font>
      <b/>
      <sz val="10.0"/>
      <color theme="1"/>
      <name val="Times New Roman"/>
    </font>
    <font/>
    <font>
      <color theme="1"/>
      <name val="Arial"/>
      <scheme val="minor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theme="1"/>
      <name val="Arial"/>
    </font>
    <font>
      <sz val="11.0"/>
      <color rgb="FF000000"/>
      <name val="Arial"/>
    </font>
    <font>
      <b/>
      <sz val="11.0"/>
      <color theme="1"/>
      <name val="Arial"/>
    </font>
    <font>
      <sz val="10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C27BA0"/>
        <bgColor rgb="FFC27BA0"/>
      </patternFill>
    </fill>
    <fill>
      <patternFill patternType="solid">
        <fgColor rgb="FFB4E4E8"/>
        <bgColor rgb="FFB4E4E8"/>
      </patternFill>
    </fill>
    <fill>
      <patternFill patternType="solid">
        <fgColor rgb="FFFFFF00"/>
        <bgColor rgb="FFFFFF00"/>
      </patternFill>
    </fill>
  </fills>
  <borders count="34">
    <border/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/>
      <top/>
      <bottom/>
    </border>
    <border>
      <left style="thin">
        <color rgb="FF000000"/>
      </left>
      <top/>
    </border>
    <border>
      <right/>
      <top/>
      <bottom/>
    </border>
    <border>
      <left/>
      <bottom/>
    </border>
    <border>
      <left style="thin">
        <color rgb="FF000000"/>
      </left>
      <right/>
      <bottom/>
    </border>
    <border>
      <left/>
      <top style="thin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/>
    </border>
    <border>
      <left style="thin">
        <color rgb="FF000000"/>
      </left>
      <right/>
    </border>
    <border>
      <left/>
      <right style="thin">
        <color rgb="FF000000"/>
      </right>
    </border>
    <border>
      <right/>
    </border>
    <border>
      <left/>
      <right/>
      <top/>
    </border>
    <border>
      <left/>
      <right style="thin">
        <color rgb="FF000000"/>
      </right>
      <top style="thin">
        <color rgb="FF000000"/>
      </top>
    </border>
    <border>
      <left/>
      <right/>
      <top style="thin">
        <color rgb="FF000000"/>
      </top>
    </border>
    <border>
      <right style="thin">
        <color rgb="FF000000"/>
      </right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20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3" fontId="1" numFmtId="164" xfId="0" applyBorder="1" applyFill="1" applyFont="1" applyNumberFormat="1"/>
    <xf borderId="1" fillId="2" fontId="1" numFmtId="164" xfId="0" applyBorder="1" applyFont="1" applyNumberFormat="1"/>
    <xf borderId="1" fillId="2" fontId="3" numFmtId="0" xfId="0" applyBorder="1" applyFont="1"/>
    <xf borderId="2" fillId="2" fontId="4" numFmtId="0" xfId="0" applyBorder="1" applyFont="1"/>
    <xf borderId="3" fillId="2" fontId="4" numFmtId="0" xfId="0" applyBorder="1" applyFont="1"/>
    <xf borderId="3" fillId="3" fontId="4" numFmtId="164" xfId="0" applyBorder="1" applyFont="1" applyNumberFormat="1"/>
    <xf borderId="1" fillId="2" fontId="4" numFmtId="0" xfId="0" applyBorder="1" applyFont="1"/>
    <xf borderId="4" fillId="4" fontId="5" numFmtId="0" xfId="0" applyBorder="1" applyFill="1" applyFont="1"/>
    <xf borderId="5" fillId="4" fontId="3" numFmtId="164" xfId="0" applyBorder="1" applyFont="1" applyNumberFormat="1"/>
    <xf borderId="5" fillId="4" fontId="5" numFmtId="164" xfId="0" applyBorder="1" applyFont="1" applyNumberFormat="1"/>
    <xf borderId="1" fillId="2" fontId="5" numFmtId="0" xfId="0" applyBorder="1" applyFont="1"/>
    <xf borderId="4" fillId="4" fontId="5" numFmtId="0" xfId="0" applyAlignment="1" applyBorder="1" applyFont="1">
      <alignment horizontal="center"/>
    </xf>
    <xf borderId="2" fillId="4" fontId="5" numFmtId="0" xfId="0" applyBorder="1" applyFont="1"/>
    <xf borderId="4" fillId="5" fontId="5" numFmtId="0" xfId="0" applyBorder="1" applyFill="1" applyFont="1"/>
    <xf borderId="5" fillId="5" fontId="3" numFmtId="164" xfId="0" applyAlignment="1" applyBorder="1" applyFont="1" applyNumberFormat="1">
      <alignment horizontal="right"/>
    </xf>
    <xf borderId="5" fillId="5" fontId="5" numFmtId="164" xfId="0" applyBorder="1" applyFont="1" applyNumberFormat="1"/>
    <xf borderId="4" fillId="5" fontId="5" numFmtId="0" xfId="0" applyAlignment="1" applyBorder="1" applyFont="1">
      <alignment horizontal="center"/>
    </xf>
    <xf borderId="2" fillId="5" fontId="5" numFmtId="0" xfId="0" applyBorder="1" applyFont="1"/>
    <xf borderId="4" fillId="6" fontId="5" numFmtId="0" xfId="0" applyBorder="1" applyFill="1" applyFont="1"/>
    <xf borderId="5" fillId="6" fontId="5" numFmtId="164" xfId="0" applyBorder="1" applyFont="1" applyNumberFormat="1"/>
    <xf borderId="4" fillId="6" fontId="5" numFmtId="0" xfId="0" applyAlignment="1" applyBorder="1" applyFont="1">
      <alignment horizontal="center"/>
    </xf>
    <xf borderId="3" fillId="6" fontId="5" numFmtId="0" xfId="0" applyBorder="1" applyFont="1"/>
    <xf borderId="4" fillId="7" fontId="5" numFmtId="0" xfId="0" applyBorder="1" applyFill="1" applyFont="1"/>
    <xf borderId="5" fillId="7" fontId="5" numFmtId="164" xfId="0" applyBorder="1" applyFont="1" applyNumberFormat="1"/>
    <xf borderId="1" fillId="7" fontId="3" numFmtId="0" xfId="0" applyBorder="1" applyFont="1"/>
    <xf borderId="4" fillId="7" fontId="5" numFmtId="0" xfId="0" applyAlignment="1" applyBorder="1" applyFont="1">
      <alignment horizontal="center"/>
    </xf>
    <xf borderId="1" fillId="7" fontId="3" numFmtId="164" xfId="0" applyBorder="1" applyFont="1" applyNumberFormat="1"/>
    <xf borderId="3" fillId="7" fontId="5" numFmtId="0" xfId="0" applyBorder="1" applyFont="1"/>
    <xf borderId="3" fillId="2" fontId="5" numFmtId="0" xfId="0" applyBorder="1" applyFont="1"/>
    <xf borderId="5" fillId="3" fontId="5" numFmtId="164" xfId="0" applyBorder="1" applyFont="1" applyNumberFormat="1"/>
    <xf borderId="4" fillId="2" fontId="5" numFmtId="0" xfId="0" applyBorder="1" applyFont="1"/>
    <xf borderId="4" fillId="2" fontId="5" numFmtId="0" xfId="0" applyAlignment="1" applyBorder="1" applyFont="1">
      <alignment horizontal="center"/>
    </xf>
    <xf borderId="3" fillId="2" fontId="4" numFmtId="164" xfId="0" applyBorder="1" applyFont="1" applyNumberFormat="1"/>
    <xf borderId="6" fillId="2" fontId="4" numFmtId="164" xfId="0" applyBorder="1" applyFont="1" applyNumberFormat="1"/>
    <xf borderId="6" fillId="7" fontId="5" numFmtId="164" xfId="0" applyBorder="1" applyFont="1" applyNumberFormat="1"/>
    <xf borderId="3" fillId="7" fontId="4" numFmtId="0" xfId="0" applyBorder="1" applyFont="1"/>
    <xf borderId="5" fillId="2" fontId="5" numFmtId="164" xfId="0" applyBorder="1" applyFont="1" applyNumberFormat="1"/>
    <xf borderId="5" fillId="4" fontId="5" numFmtId="164" xfId="0" applyAlignment="1" applyBorder="1" applyFont="1" applyNumberFormat="1">
      <alignment readingOrder="0"/>
    </xf>
    <xf borderId="3" fillId="4" fontId="3" numFmtId="164" xfId="0" applyAlignment="1" applyBorder="1" applyFont="1" applyNumberFormat="1">
      <alignment horizontal="left"/>
    </xf>
    <xf borderId="5" fillId="4" fontId="5" numFmtId="0" xfId="0" applyBorder="1" applyFont="1"/>
    <xf borderId="5" fillId="4" fontId="5" numFmtId="0" xfId="0" applyAlignment="1" applyBorder="1" applyFont="1">
      <alignment horizontal="center"/>
    </xf>
    <xf borderId="3" fillId="4" fontId="5" numFmtId="0" xfId="0" applyBorder="1" applyFont="1"/>
    <xf borderId="7" fillId="4" fontId="5" numFmtId="164" xfId="0" applyAlignment="1" applyBorder="1" applyFont="1" applyNumberFormat="1">
      <alignment readingOrder="0"/>
    </xf>
    <xf borderId="7" fillId="4" fontId="5" numFmtId="164" xfId="0" applyBorder="1" applyFont="1" applyNumberFormat="1"/>
    <xf borderId="1" fillId="2" fontId="3" numFmtId="0" xfId="0" applyAlignment="1" applyBorder="1" applyFont="1">
      <alignment readingOrder="0"/>
    </xf>
    <xf borderId="2" fillId="2" fontId="5" numFmtId="0" xfId="0" applyBorder="1" applyFont="1"/>
    <xf borderId="7" fillId="3" fontId="5" numFmtId="164" xfId="0" applyBorder="1" applyFont="1" applyNumberFormat="1"/>
    <xf borderId="7" fillId="2" fontId="5" numFmtId="164" xfId="0" applyBorder="1" applyFont="1" applyNumberFormat="1"/>
    <xf borderId="8" fillId="2" fontId="4" numFmtId="0" xfId="0" applyBorder="1" applyFont="1"/>
    <xf borderId="5" fillId="2" fontId="6" numFmtId="0" xfId="0" applyBorder="1" applyFont="1"/>
    <xf borderId="1" fillId="5" fontId="5" numFmtId="0" xfId="0" applyBorder="1" applyFont="1"/>
    <xf borderId="5" fillId="2" fontId="5" numFmtId="0" xfId="0" applyBorder="1" applyFont="1"/>
    <xf borderId="1" fillId="3" fontId="3" numFmtId="0" xfId="0" applyBorder="1" applyFont="1"/>
    <xf borderId="5" fillId="4" fontId="3" numFmtId="164" xfId="0" applyAlignment="1" applyBorder="1" applyFont="1" applyNumberFormat="1">
      <alignment horizontal="right"/>
    </xf>
    <xf borderId="5" fillId="7" fontId="5" numFmtId="0" xfId="0" applyBorder="1" applyFont="1"/>
    <xf borderId="5" fillId="7" fontId="5" numFmtId="0" xfId="0" applyAlignment="1" applyBorder="1" applyFont="1">
      <alignment horizontal="center"/>
    </xf>
    <xf borderId="5" fillId="4" fontId="4" numFmtId="0" xfId="0" applyAlignment="1" applyBorder="1" applyFont="1">
      <alignment horizontal="center"/>
    </xf>
    <xf borderId="9" fillId="2" fontId="5" numFmtId="0" xfId="0" applyBorder="1" applyFont="1"/>
    <xf borderId="10" fillId="2" fontId="4" numFmtId="0" xfId="0" applyBorder="1" applyFont="1"/>
    <xf borderId="5" fillId="6" fontId="5" numFmtId="0" xfId="0" applyBorder="1" applyFont="1"/>
    <xf borderId="5" fillId="6" fontId="5" numFmtId="164" xfId="0" applyAlignment="1" applyBorder="1" applyFont="1" applyNumberFormat="1">
      <alignment horizontal="right"/>
    </xf>
    <xf borderId="2" fillId="6" fontId="5" numFmtId="0" xfId="0" applyBorder="1" applyFont="1"/>
    <xf borderId="1" fillId="2" fontId="3" numFmtId="165" xfId="0" applyBorder="1" applyFont="1" applyNumberFormat="1"/>
    <xf borderId="5" fillId="5" fontId="3" numFmtId="164" xfId="0" applyAlignment="1" applyBorder="1" applyFont="1" applyNumberFormat="1">
      <alignment horizontal="right" shrinkToFit="0" wrapText="1"/>
    </xf>
    <xf borderId="11" fillId="5" fontId="5" numFmtId="0" xfId="0" applyAlignment="1" applyBorder="1" applyFont="1">
      <alignment horizontal="center"/>
    </xf>
    <xf borderId="3" fillId="5" fontId="5" numFmtId="0" xfId="0" applyBorder="1" applyFont="1"/>
    <xf borderId="1" fillId="7" fontId="3" numFmtId="0" xfId="0" applyAlignment="1" applyBorder="1" applyFont="1">
      <alignment readingOrder="0"/>
    </xf>
    <xf borderId="6" fillId="4" fontId="5" numFmtId="0" xfId="0" applyBorder="1" applyFont="1"/>
    <xf borderId="1" fillId="2" fontId="3" numFmtId="166" xfId="0" applyBorder="1" applyFont="1" applyNumberFormat="1"/>
    <xf borderId="9" fillId="4" fontId="5" numFmtId="0" xfId="0" applyAlignment="1" applyBorder="1" applyFont="1">
      <alignment horizontal="center"/>
    </xf>
    <xf borderId="6" fillId="4" fontId="4" numFmtId="0" xfId="0" applyBorder="1" applyFont="1"/>
    <xf borderId="9" fillId="2" fontId="4" numFmtId="0" xfId="0" applyBorder="1" applyFont="1"/>
    <xf borderId="1" fillId="3" fontId="3" numFmtId="0" xfId="0" applyAlignment="1" applyBorder="1" applyFont="1">
      <alignment readingOrder="0"/>
    </xf>
    <xf borderId="5" fillId="6" fontId="5" numFmtId="0" xfId="0" applyAlignment="1" applyBorder="1" applyFont="1">
      <alignment horizontal="center"/>
    </xf>
    <xf borderId="5" fillId="4" fontId="3" numFmtId="164" xfId="0" applyAlignment="1" applyBorder="1" applyFont="1" applyNumberFormat="1">
      <alignment readingOrder="0"/>
    </xf>
    <xf borderId="9" fillId="6" fontId="5" numFmtId="0" xfId="0" applyAlignment="1" applyBorder="1" applyFont="1">
      <alignment horizontal="center"/>
    </xf>
    <xf borderId="9" fillId="6" fontId="5" numFmtId="0" xfId="0" applyBorder="1" applyFont="1"/>
    <xf borderId="1" fillId="6" fontId="3" numFmtId="0" xfId="0" applyBorder="1" applyFont="1"/>
    <xf borderId="3" fillId="3" fontId="5" numFmtId="0" xfId="0" applyAlignment="1" applyBorder="1" applyFont="1">
      <alignment readingOrder="0"/>
    </xf>
    <xf borderId="1" fillId="2" fontId="6" numFmtId="0" xfId="0" applyAlignment="1" applyBorder="1" applyFont="1">
      <alignment readingOrder="0"/>
    </xf>
    <xf borderId="2" fillId="5" fontId="3" numFmtId="0" xfId="0" applyAlignment="1" applyBorder="1" applyFont="1">
      <alignment horizontal="left" shrinkToFit="0" vertical="center" wrapText="1"/>
    </xf>
    <xf borderId="5" fillId="2" fontId="5" numFmtId="0" xfId="0" applyAlignment="1" applyBorder="1" applyFont="1">
      <alignment horizontal="center"/>
    </xf>
    <xf borderId="12" fillId="3" fontId="5" numFmtId="164" xfId="0" applyBorder="1" applyFont="1" applyNumberFormat="1"/>
    <xf borderId="12" fillId="7" fontId="5" numFmtId="164" xfId="0" applyBorder="1" applyFont="1" applyNumberFormat="1"/>
    <xf borderId="5" fillId="2" fontId="4" numFmtId="164" xfId="0" applyBorder="1" applyFont="1" applyNumberFormat="1"/>
    <xf borderId="5" fillId="5" fontId="5" numFmtId="0" xfId="0" applyBorder="1" applyFont="1"/>
    <xf borderId="6" fillId="5" fontId="5" numFmtId="164" xfId="0" applyBorder="1" applyFont="1" applyNumberFormat="1"/>
    <xf borderId="5" fillId="5" fontId="5" numFmtId="0" xfId="0" applyAlignment="1" applyBorder="1" applyFont="1">
      <alignment horizontal="center"/>
    </xf>
    <xf borderId="3" fillId="5" fontId="3" numFmtId="164" xfId="0" applyAlignment="1" applyBorder="1" applyFont="1" applyNumberFormat="1">
      <alignment horizontal="left" shrinkToFit="0" wrapText="1"/>
    </xf>
    <xf borderId="7" fillId="7" fontId="5" numFmtId="0" xfId="0" applyAlignment="1" applyBorder="1" applyFont="1">
      <alignment readingOrder="0"/>
    </xf>
    <xf borderId="5" fillId="7" fontId="5" numFmtId="164" xfId="0" applyAlignment="1" applyBorder="1" applyFont="1" applyNumberFormat="1">
      <alignment readingOrder="0"/>
    </xf>
    <xf borderId="7" fillId="7" fontId="5" numFmtId="0" xfId="0" applyAlignment="1" applyBorder="1" applyFont="1">
      <alignment horizontal="center" readingOrder="0"/>
    </xf>
    <xf borderId="3" fillId="7" fontId="5" numFmtId="0" xfId="0" applyAlignment="1" applyBorder="1" applyFont="1">
      <alignment readingOrder="0"/>
    </xf>
    <xf borderId="9" fillId="3" fontId="4" numFmtId="164" xfId="0" applyBorder="1" applyFont="1" applyNumberFormat="1"/>
    <xf borderId="5" fillId="7" fontId="5" numFmtId="164" xfId="0" applyAlignment="1" applyBorder="1" applyFont="1" applyNumberFormat="1">
      <alignment horizontal="right"/>
    </xf>
    <xf borderId="1" fillId="2" fontId="3" numFmtId="164" xfId="0" applyBorder="1" applyFont="1" applyNumberFormat="1"/>
    <xf borderId="3" fillId="6" fontId="5" numFmtId="0" xfId="0" applyAlignment="1" applyBorder="1" applyFont="1">
      <alignment readingOrder="0"/>
    </xf>
    <xf borderId="5" fillId="3" fontId="5" numFmtId="164" xfId="0" applyAlignment="1" applyBorder="1" applyFont="1" applyNumberFormat="1">
      <alignment horizontal="right"/>
    </xf>
    <xf borderId="5" fillId="2" fontId="5" numFmtId="164" xfId="0" applyAlignment="1" applyBorder="1" applyFont="1" applyNumberFormat="1">
      <alignment horizontal="right"/>
    </xf>
    <xf borderId="5" fillId="7" fontId="5" numFmtId="164" xfId="0" applyAlignment="1" applyBorder="1" applyFont="1" applyNumberFormat="1">
      <alignment horizontal="right" readingOrder="0"/>
    </xf>
    <xf borderId="7" fillId="7" fontId="5" numFmtId="0" xfId="0" applyAlignment="1" applyBorder="1" applyFont="1">
      <alignment horizontal="right" readingOrder="0"/>
    </xf>
    <xf borderId="3" fillId="3" fontId="4" numFmtId="164" xfId="0" applyAlignment="1" applyBorder="1" applyFont="1" applyNumberFormat="1">
      <alignment horizontal="right"/>
    </xf>
    <xf borderId="3" fillId="2" fontId="4" numFmtId="164" xfId="0" applyAlignment="1" applyBorder="1" applyFont="1" applyNumberFormat="1">
      <alignment horizontal="right"/>
    </xf>
    <xf borderId="5" fillId="2" fontId="4" numFmtId="0" xfId="0" applyBorder="1" applyFont="1"/>
    <xf borderId="12" fillId="6" fontId="5" numFmtId="0" xfId="0" applyBorder="1" applyFont="1"/>
    <xf borderId="6" fillId="6" fontId="5" numFmtId="164" xfId="0" applyBorder="1" applyFont="1" applyNumberFormat="1"/>
    <xf borderId="12" fillId="6" fontId="5" numFmtId="0" xfId="0" applyAlignment="1" applyBorder="1" applyFont="1">
      <alignment horizontal="center"/>
    </xf>
    <xf borderId="8" fillId="6" fontId="5" numFmtId="0" xfId="0" applyBorder="1" applyFont="1"/>
    <xf borderId="12" fillId="7" fontId="5" numFmtId="0" xfId="0" applyBorder="1" applyFont="1"/>
    <xf borderId="12" fillId="7" fontId="5" numFmtId="0" xfId="0" applyAlignment="1" applyBorder="1" applyFont="1">
      <alignment horizontal="center"/>
    </xf>
    <xf borderId="13" fillId="2" fontId="3" numFmtId="0" xfId="0" applyBorder="1" applyFont="1"/>
    <xf borderId="14" fillId="2" fontId="5" numFmtId="0" xfId="0" applyBorder="1" applyFont="1"/>
    <xf borderId="11" fillId="2" fontId="3" numFmtId="0" xfId="0" applyAlignment="1" applyBorder="1" applyFont="1">
      <alignment horizontal="center"/>
    </xf>
    <xf borderId="14" fillId="2" fontId="3" numFmtId="0" xfId="0" applyBorder="1" applyFont="1"/>
    <xf borderId="11" fillId="7" fontId="3" numFmtId="0" xfId="0" applyBorder="1" applyFont="1"/>
    <xf borderId="15" fillId="7" fontId="5" numFmtId="0" xfId="0" applyAlignment="1" applyBorder="1" applyFont="1">
      <alignment readingOrder="0"/>
    </xf>
    <xf borderId="15" fillId="7" fontId="5" numFmtId="0" xfId="0" applyAlignment="1" applyBorder="1" applyFont="1">
      <alignment horizontal="center" readingOrder="0"/>
    </xf>
    <xf borderId="3" fillId="8" fontId="6" numFmtId="164" xfId="0" applyBorder="1" applyFill="1" applyFont="1" applyNumberFormat="1"/>
    <xf borderId="3" fillId="2" fontId="3" numFmtId="0" xfId="0" applyBorder="1" applyFont="1"/>
    <xf borderId="3" fillId="2" fontId="6" numFmtId="0" xfId="0" applyAlignment="1" applyBorder="1" applyFont="1">
      <alignment horizontal="center"/>
    </xf>
    <xf borderId="9" fillId="3" fontId="6" numFmtId="164" xfId="0" applyBorder="1" applyFont="1" applyNumberFormat="1"/>
    <xf borderId="1" fillId="3" fontId="3" numFmtId="164" xfId="0" applyBorder="1" applyFont="1" applyNumberFormat="1"/>
    <xf borderId="1" fillId="2" fontId="3" numFmtId="164" xfId="0" applyBorder="1" applyFont="1" applyNumberFormat="1"/>
    <xf borderId="0" fillId="0" fontId="3" numFmtId="0" xfId="0" applyFont="1"/>
    <xf borderId="14" fillId="3" fontId="6" numFmtId="0" xfId="0" applyAlignment="1" applyBorder="1" applyFont="1">
      <alignment horizontal="center"/>
    </xf>
    <xf borderId="16" fillId="0" fontId="7" numFmtId="0" xfId="0" applyBorder="1" applyFont="1"/>
    <xf borderId="10" fillId="3" fontId="6" numFmtId="0" xfId="0" applyAlignment="1" applyBorder="1" applyFont="1">
      <alignment horizontal="center"/>
    </xf>
    <xf borderId="1" fillId="3" fontId="3" numFmtId="3" xfId="0" applyBorder="1" applyFont="1" applyNumberFormat="1"/>
    <xf borderId="4" fillId="3" fontId="3" numFmtId="3" xfId="0" applyBorder="1" applyFont="1" applyNumberFormat="1"/>
    <xf borderId="12" fillId="3" fontId="3" numFmtId="3" xfId="0" applyBorder="1" applyFont="1" applyNumberFormat="1"/>
    <xf borderId="10" fillId="3" fontId="3" numFmtId="0" xfId="0" applyBorder="1" applyFont="1"/>
    <xf borderId="2" fillId="3" fontId="6" numFmtId="3" xfId="0" applyBorder="1" applyFont="1" applyNumberFormat="1"/>
    <xf borderId="0" fillId="0" fontId="8" numFmtId="164" xfId="0" applyFont="1" applyNumberFormat="1"/>
    <xf borderId="8" fillId="3" fontId="6" numFmtId="3" xfId="0" applyBorder="1" applyFont="1" applyNumberFormat="1"/>
    <xf borderId="10" fillId="3" fontId="3" numFmtId="3" xfId="0" applyBorder="1" applyFont="1" applyNumberFormat="1"/>
    <xf borderId="4" fillId="3" fontId="3" numFmtId="3" xfId="0" applyAlignment="1" applyBorder="1" applyFont="1" applyNumberFormat="1">
      <alignment horizontal="right"/>
    </xf>
    <xf borderId="4" fillId="3" fontId="3" numFmtId="3" xfId="0" applyAlignment="1" applyBorder="1" applyFont="1" applyNumberFormat="1">
      <alignment readingOrder="0"/>
    </xf>
    <xf borderId="14" fillId="3" fontId="3" numFmtId="3" xfId="0" applyBorder="1" applyFont="1" applyNumberFormat="1"/>
    <xf borderId="17" fillId="3" fontId="3" numFmtId="3" xfId="0" applyBorder="1" applyFont="1" applyNumberFormat="1"/>
    <xf borderId="18" fillId="3" fontId="3" numFmtId="164" xfId="0" applyAlignment="1" applyBorder="1" applyFont="1" applyNumberFormat="1">
      <alignment readingOrder="0"/>
    </xf>
    <xf borderId="18" fillId="3" fontId="3" numFmtId="3" xfId="0" applyBorder="1" applyFont="1" applyNumberFormat="1"/>
    <xf borderId="19" fillId="3" fontId="3" numFmtId="3" xfId="0" applyBorder="1" applyFont="1" applyNumberFormat="1"/>
    <xf borderId="13" fillId="3" fontId="3" numFmtId="3" xfId="0" applyBorder="1" applyFont="1" applyNumberFormat="1"/>
    <xf borderId="10" fillId="3" fontId="6" numFmtId="3" xfId="0" applyAlignment="1" applyBorder="1" applyFont="1" applyNumberFormat="1">
      <alignment horizontal="center"/>
    </xf>
    <xf borderId="20" fillId="3" fontId="3" numFmtId="3" xfId="0" applyBorder="1" applyFont="1" applyNumberFormat="1"/>
    <xf borderId="20" fillId="3" fontId="6" numFmtId="3" xfId="0" applyBorder="1" applyFont="1" applyNumberFormat="1"/>
    <xf borderId="10" fillId="3" fontId="6" numFmtId="3" xfId="0" applyBorder="1" applyFont="1" applyNumberFormat="1"/>
    <xf borderId="12" fillId="3" fontId="3" numFmtId="3" xfId="0" applyAlignment="1" applyBorder="1" applyFont="1" applyNumberFormat="1">
      <alignment horizontal="right"/>
    </xf>
    <xf borderId="14" fillId="3" fontId="6" numFmtId="3" xfId="0" applyAlignment="1" applyBorder="1" applyFont="1" applyNumberFormat="1">
      <alignment horizontal="center"/>
    </xf>
    <xf borderId="1" fillId="3" fontId="6" numFmtId="3" xfId="0" applyAlignment="1" applyBorder="1" applyFont="1" applyNumberFormat="1">
      <alignment horizontal="center"/>
    </xf>
    <xf borderId="21" fillId="3" fontId="3" numFmtId="3" xfId="0" applyBorder="1" applyFont="1" applyNumberFormat="1"/>
    <xf borderId="22" fillId="3" fontId="3" numFmtId="3" xfId="0" applyBorder="1" applyFont="1" applyNumberFormat="1"/>
    <xf borderId="12" fillId="3" fontId="3" numFmtId="0" xfId="0" applyBorder="1" applyFont="1"/>
    <xf borderId="8" fillId="3" fontId="6" numFmtId="0" xfId="0" applyBorder="1" applyFont="1"/>
    <xf borderId="12" fillId="3" fontId="3" numFmtId="3" xfId="0" applyAlignment="1" applyBorder="1" applyFont="1" applyNumberFormat="1">
      <alignment readingOrder="0"/>
    </xf>
    <xf borderId="23" fillId="3" fontId="6" numFmtId="3" xfId="0" applyBorder="1" applyFont="1" applyNumberFormat="1"/>
    <xf borderId="23" fillId="3" fontId="3" numFmtId="3" xfId="0" applyAlignment="1" applyBorder="1" applyFont="1" applyNumberFormat="1">
      <alignment readingOrder="0"/>
    </xf>
    <xf borderId="24" fillId="3" fontId="3" numFmtId="3" xfId="0" applyBorder="1" applyFont="1" applyNumberFormat="1"/>
    <xf borderId="12" fillId="9" fontId="3" numFmtId="3" xfId="0" applyBorder="1" applyFill="1" applyFont="1" applyNumberFormat="1"/>
    <xf borderId="1" fillId="9" fontId="3" numFmtId="3" xfId="0" applyBorder="1" applyFont="1" applyNumberFormat="1"/>
    <xf borderId="0" fillId="3" fontId="8" numFmtId="0" xfId="0" applyFont="1"/>
    <xf borderId="25" fillId="9" fontId="3" numFmtId="3" xfId="0" applyBorder="1" applyFont="1" applyNumberFormat="1"/>
    <xf borderId="26" fillId="3" fontId="6" numFmtId="3" xfId="0" applyBorder="1" applyFont="1" applyNumberFormat="1"/>
    <xf borderId="27" fillId="3" fontId="3" numFmtId="3" xfId="0" applyBorder="1" applyFont="1" applyNumberFormat="1"/>
    <xf borderId="28" fillId="0" fontId="8" numFmtId="164" xfId="0" applyAlignment="1" applyBorder="1" applyFont="1" applyNumberFormat="1">
      <alignment readingOrder="0"/>
    </xf>
    <xf borderId="0" fillId="3" fontId="3" numFmtId="3" xfId="0" applyFont="1" applyNumberFormat="1"/>
    <xf borderId="16" fillId="3" fontId="3" numFmtId="3" xfId="0" applyBorder="1" applyFont="1" applyNumberFormat="1"/>
    <xf borderId="0" fillId="3" fontId="6" numFmtId="3" xfId="0" applyFont="1" applyNumberFormat="1"/>
    <xf borderId="29" fillId="3" fontId="3" numFmtId="3" xfId="0" applyBorder="1" applyFont="1" applyNumberFormat="1"/>
    <xf borderId="0" fillId="0" fontId="3" numFmtId="3" xfId="0" applyFont="1" applyNumberFormat="1"/>
    <xf borderId="0" fillId="0" fontId="3" numFmtId="167" xfId="0" applyFont="1" applyNumberFormat="1"/>
    <xf borderId="30" fillId="3" fontId="9" numFmtId="167" xfId="0" applyAlignment="1" applyBorder="1" applyFont="1" applyNumberFormat="1">
      <alignment horizontal="center"/>
    </xf>
    <xf borderId="31" fillId="0" fontId="7" numFmtId="0" xfId="0" applyBorder="1" applyFont="1"/>
    <xf borderId="3" fillId="3" fontId="9" numFmtId="167" xfId="0" applyAlignment="1" applyBorder="1" applyFont="1" applyNumberFormat="1">
      <alignment horizontal="center"/>
    </xf>
    <xf borderId="31" fillId="3" fontId="9" numFmtId="167" xfId="0" applyAlignment="1" applyBorder="1" applyFont="1" applyNumberFormat="1">
      <alignment horizontal="center"/>
    </xf>
    <xf borderId="30" fillId="3" fontId="10" numFmtId="0" xfId="0" applyAlignment="1" applyBorder="1" applyFont="1">
      <alignment horizontal="left"/>
    </xf>
    <xf borderId="3" fillId="3" fontId="11" numFmtId="3" xfId="0" applyBorder="1" applyFont="1" applyNumberFormat="1"/>
    <xf borderId="30" fillId="3" fontId="11" numFmtId="3" xfId="0" applyBorder="1" applyFont="1" applyNumberFormat="1"/>
    <xf borderId="3" fillId="3" fontId="11" numFmtId="0" xfId="0" applyBorder="1" applyFont="1"/>
    <xf borderId="31" fillId="3" fontId="11" numFmtId="3" xfId="0" applyBorder="1" applyFont="1" applyNumberFormat="1"/>
    <xf borderId="30" fillId="3" fontId="11" numFmtId="0" xfId="0" applyBorder="1" applyFont="1"/>
    <xf borderId="3" fillId="3" fontId="11" numFmtId="3" xfId="0" applyAlignment="1" applyBorder="1" applyFont="1" applyNumberFormat="1">
      <alignment horizontal="right"/>
    </xf>
    <xf borderId="31" fillId="3" fontId="11" numFmtId="0" xfId="0" applyBorder="1" applyFont="1"/>
    <xf borderId="30" fillId="3" fontId="11" numFmtId="0" xfId="0" applyAlignment="1" applyBorder="1" applyFont="1">
      <alignment horizontal="right"/>
    </xf>
    <xf borderId="30" fillId="3" fontId="10" numFmtId="3" xfId="0" applyAlignment="1" applyBorder="1" applyFont="1" applyNumberFormat="1">
      <alignment horizontal="left"/>
    </xf>
    <xf borderId="30" fillId="3" fontId="9" numFmtId="167" xfId="0" applyAlignment="1" applyBorder="1" applyFont="1" applyNumberFormat="1">
      <alignment horizontal="left"/>
    </xf>
    <xf borderId="3" fillId="3" fontId="12" numFmtId="0" xfId="0" applyBorder="1" applyFont="1"/>
    <xf borderId="31" fillId="3" fontId="12" numFmtId="0" xfId="0" applyBorder="1" applyFont="1"/>
    <xf borderId="3" fillId="3" fontId="13" numFmtId="3" xfId="0" applyBorder="1" applyFont="1" applyNumberFormat="1"/>
    <xf borderId="30" fillId="3" fontId="13" numFmtId="3" xfId="0" applyBorder="1" applyFont="1" applyNumberFormat="1"/>
    <xf borderId="31" fillId="3" fontId="13" numFmtId="3" xfId="0" applyBorder="1" applyFont="1" applyNumberFormat="1"/>
    <xf borderId="32" fillId="0" fontId="10" numFmtId="0" xfId="0" applyAlignment="1" applyBorder="1" applyFont="1">
      <alignment horizontal="center" shrinkToFit="0" vertical="top" wrapText="1"/>
    </xf>
    <xf borderId="32" fillId="0" fontId="7" numFmtId="0" xfId="0" applyBorder="1" applyFont="1"/>
    <xf borderId="32" fillId="0" fontId="14" numFmtId="0" xfId="0" applyBorder="1" applyFont="1"/>
    <xf borderId="0" fillId="0" fontId="10" numFmtId="0" xfId="0" applyAlignment="1" applyFont="1">
      <alignment horizontal="center" shrinkToFit="0" vertical="top" wrapText="1"/>
    </xf>
    <xf borderId="0" fillId="0" fontId="11" numFmtId="0" xfId="0" applyAlignment="1" applyFont="1">
      <alignment vertical="top"/>
    </xf>
    <xf borderId="33" fillId="0" fontId="11" numFmtId="0" xfId="0" applyAlignment="1" applyBorder="1" applyFont="1">
      <alignment vertical="top"/>
    </xf>
    <xf borderId="0" fillId="0" fontId="11" numFmtId="3" xfId="0" applyAlignment="1" applyFont="1" applyNumberFormat="1">
      <alignment vertical="top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83.63"/>
    <col customWidth="1" min="3" max="3" width="18.38"/>
    <col customWidth="1" min="4" max="4" width="21.63"/>
    <col customWidth="1" min="5" max="6" width="12.63"/>
  </cols>
  <sheetData>
    <row r="1" ht="15.75" customHeight="1">
      <c r="A1" s="1"/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" t="s">
        <v>0</v>
      </c>
      <c r="B2" s="7" t="s">
        <v>1</v>
      </c>
      <c r="C2" s="8" t="s">
        <v>2</v>
      </c>
      <c r="D2" s="8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9" t="s">
        <v>4</v>
      </c>
      <c r="B3" s="10" t="s">
        <v>5</v>
      </c>
      <c r="C3" s="11">
        <v>1.84E7</v>
      </c>
      <c r="D3" s="1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13"/>
      <c r="B4" s="14" t="s">
        <v>6</v>
      </c>
      <c r="C4" s="12"/>
      <c r="D4" s="11">
        <v>1.84E7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75" customHeight="1">
      <c r="A5" s="13"/>
      <c r="B5" s="15" t="s">
        <v>7</v>
      </c>
      <c r="C5" s="12"/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A6" s="13"/>
      <c r="B6" s="16" t="s">
        <v>5</v>
      </c>
      <c r="C6" s="17">
        <v>6000000.0</v>
      </c>
      <c r="D6" s="18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75" customHeight="1">
      <c r="A7" s="13"/>
      <c r="B7" s="19" t="s">
        <v>8</v>
      </c>
      <c r="C7" s="18"/>
      <c r="D7" s="17">
        <v>6000000.0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13"/>
      <c r="B8" s="20" t="s">
        <v>9</v>
      </c>
      <c r="C8" s="18"/>
      <c r="D8" s="18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13"/>
      <c r="B9" s="21" t="s">
        <v>5</v>
      </c>
      <c r="C9" s="22">
        <v>1.1021283E7</v>
      </c>
      <c r="D9" s="22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3"/>
      <c r="B10" s="23" t="s">
        <v>6</v>
      </c>
      <c r="C10" s="22"/>
      <c r="D10" s="22">
        <v>1.1021283E7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3"/>
      <c r="B11" s="24" t="s">
        <v>10</v>
      </c>
      <c r="C11" s="22"/>
      <c r="D11" s="22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13"/>
      <c r="B12" s="25" t="s">
        <v>11</v>
      </c>
      <c r="C12" s="26">
        <v>24169.0</v>
      </c>
      <c r="D12" s="26"/>
      <c r="E12" s="2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13"/>
      <c r="B13" s="28" t="s">
        <v>5</v>
      </c>
      <c r="C13" s="26"/>
      <c r="D13" s="26">
        <v>24169.0</v>
      </c>
      <c r="E13" s="29">
        <f>D13</f>
        <v>24169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13"/>
      <c r="B14" s="30" t="s">
        <v>12</v>
      </c>
      <c r="C14" s="26"/>
      <c r="D14" s="26"/>
      <c r="E14" s="27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13"/>
      <c r="B15" s="25" t="s">
        <v>13</v>
      </c>
      <c r="C15" s="26">
        <v>520000.0</v>
      </c>
      <c r="D15" s="26"/>
      <c r="E15" s="27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13"/>
      <c r="B16" s="28" t="s">
        <v>5</v>
      </c>
      <c r="C16" s="26"/>
      <c r="D16" s="26">
        <v>520000.0</v>
      </c>
      <c r="E16" s="29">
        <f>D16</f>
        <v>520000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13"/>
      <c r="B17" s="31" t="s">
        <v>14</v>
      </c>
      <c r="C17" s="32"/>
      <c r="D17" s="32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13"/>
      <c r="B18" s="33" t="s">
        <v>5</v>
      </c>
      <c r="C18" s="32">
        <f>C15+C12</f>
        <v>544169</v>
      </c>
      <c r="D18" s="3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13"/>
      <c r="B19" s="34" t="s">
        <v>15</v>
      </c>
      <c r="C19" s="32"/>
      <c r="D19" s="32">
        <f>C18</f>
        <v>544169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13"/>
      <c r="B20" s="31" t="s">
        <v>16</v>
      </c>
      <c r="C20" s="32"/>
      <c r="D20" s="32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3"/>
      <c r="B21" s="33"/>
      <c r="C21" s="8">
        <f t="shared" ref="C21:D21" si="1">SUM(C3:C20)</f>
        <v>36509621</v>
      </c>
      <c r="D21" s="35">
        <f t="shared" si="1"/>
        <v>36509621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6" t="s">
        <v>0</v>
      </c>
      <c r="B22" s="7" t="s">
        <v>1</v>
      </c>
      <c r="C22" s="8" t="s">
        <v>2</v>
      </c>
      <c r="D22" s="36" t="s">
        <v>3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9" t="s">
        <v>17</v>
      </c>
      <c r="B23" s="25" t="s">
        <v>13</v>
      </c>
      <c r="C23" s="26">
        <v>520000.0</v>
      </c>
      <c r="D23" s="37"/>
      <c r="E23" s="27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3"/>
      <c r="B24" s="28" t="s">
        <v>5</v>
      </c>
      <c r="C24" s="26"/>
      <c r="D24" s="26">
        <v>520000.0</v>
      </c>
      <c r="E24" s="29">
        <f>D24</f>
        <v>520000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3"/>
      <c r="B25" s="38" t="s">
        <v>18</v>
      </c>
      <c r="C25" s="26"/>
      <c r="D25" s="26"/>
      <c r="E25" s="2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3"/>
      <c r="B26" s="25" t="s">
        <v>11</v>
      </c>
      <c r="C26" s="26">
        <v>23739.0</v>
      </c>
      <c r="D26" s="26"/>
      <c r="E26" s="27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3"/>
      <c r="B27" s="28" t="s">
        <v>5</v>
      </c>
      <c r="C27" s="26"/>
      <c r="D27" s="26">
        <v>23739.0</v>
      </c>
      <c r="E27" s="29">
        <f>D27</f>
        <v>23739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3"/>
      <c r="B28" s="31" t="s">
        <v>19</v>
      </c>
      <c r="C28" s="32"/>
      <c r="D28" s="39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3"/>
      <c r="B29" s="33" t="s">
        <v>5</v>
      </c>
      <c r="C29" s="32">
        <f>C23+C26</f>
        <v>543739</v>
      </c>
      <c r="D29" s="39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3"/>
      <c r="B30" s="34" t="s">
        <v>15</v>
      </c>
      <c r="C30" s="32"/>
      <c r="D30" s="39">
        <f>C29</f>
        <v>543739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3"/>
      <c r="B31" s="31" t="s">
        <v>16</v>
      </c>
      <c r="C31" s="32"/>
      <c r="D31" s="3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3"/>
      <c r="B32" s="10" t="s">
        <v>20</v>
      </c>
      <c r="C32" s="40">
        <v>7300.0</v>
      </c>
      <c r="D32" s="12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3"/>
      <c r="B33" s="14" t="s">
        <v>5</v>
      </c>
      <c r="C33" s="12"/>
      <c r="D33" s="40">
        <v>7300.0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3"/>
      <c r="B34" s="41" t="s">
        <v>21</v>
      </c>
      <c r="C34" s="12"/>
      <c r="D34" s="12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3"/>
      <c r="B35" s="42" t="s">
        <v>22</v>
      </c>
      <c r="C35" s="12">
        <v>2902800.0</v>
      </c>
      <c r="D35" s="1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3"/>
      <c r="B36" s="43" t="s">
        <v>5</v>
      </c>
      <c r="C36" s="12"/>
      <c r="D36" s="12">
        <v>2902800.0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13"/>
      <c r="B37" s="44" t="s">
        <v>23</v>
      </c>
      <c r="C37" s="12"/>
      <c r="D37" s="1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3"/>
      <c r="B38" s="10" t="s">
        <v>24</v>
      </c>
      <c r="C38" s="12">
        <v>159431.0</v>
      </c>
      <c r="D38" s="12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13"/>
      <c r="B39" s="14" t="s">
        <v>5</v>
      </c>
      <c r="C39" s="12"/>
      <c r="D39" s="12">
        <v>159431.0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13"/>
      <c r="B40" s="44" t="s">
        <v>25</v>
      </c>
      <c r="C40" s="12"/>
      <c r="D40" s="12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3"/>
      <c r="B41" s="10" t="s">
        <v>26</v>
      </c>
      <c r="C41" s="45">
        <v>21054.0</v>
      </c>
      <c r="D41" s="46"/>
      <c r="E41" s="47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13"/>
      <c r="B42" s="14" t="s">
        <v>27</v>
      </c>
      <c r="C42" s="46"/>
      <c r="D42" s="45">
        <v>21054.0</v>
      </c>
      <c r="E42" s="47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13"/>
      <c r="B43" s="48" t="s">
        <v>28</v>
      </c>
      <c r="C43" s="49"/>
      <c r="D43" s="50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13"/>
      <c r="B44" s="33"/>
      <c r="C44" s="8">
        <f t="shared" ref="C44:D44" si="2">SUM(C23:C40)</f>
        <v>4157009</v>
      </c>
      <c r="D44" s="35">
        <f t="shared" si="2"/>
        <v>4157009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7" t="s">
        <v>0</v>
      </c>
      <c r="B45" s="51" t="s">
        <v>1</v>
      </c>
      <c r="C45" s="8" t="s">
        <v>2</v>
      </c>
      <c r="D45" s="35" t="s">
        <v>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2" t="s">
        <v>29</v>
      </c>
      <c r="B46" s="53" t="s">
        <v>30</v>
      </c>
      <c r="C46" s="18">
        <v>151131.0</v>
      </c>
      <c r="D46" s="18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4"/>
      <c r="B47" s="19" t="s">
        <v>27</v>
      </c>
      <c r="C47" s="18"/>
      <c r="D47" s="18">
        <v>151131.0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4"/>
      <c r="B48" s="20" t="s">
        <v>31</v>
      </c>
      <c r="C48" s="18"/>
      <c r="D48" s="18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4"/>
      <c r="B49" s="10" t="s">
        <v>26</v>
      </c>
      <c r="C49" s="11">
        <f>652600+42440</f>
        <v>695040</v>
      </c>
      <c r="D49" s="12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4"/>
      <c r="B50" s="14" t="s">
        <v>27</v>
      </c>
      <c r="C50" s="12"/>
      <c r="D50" s="11">
        <f>652600+42440</f>
        <v>695040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4"/>
      <c r="B51" s="15" t="s">
        <v>28</v>
      </c>
      <c r="C51" s="12"/>
      <c r="D51" s="12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4"/>
      <c r="B52" s="10" t="s">
        <v>32</v>
      </c>
      <c r="C52" s="12">
        <v>477200.0</v>
      </c>
      <c r="D52" s="12"/>
      <c r="E52" s="5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4"/>
      <c r="B53" s="14" t="s">
        <v>5</v>
      </c>
      <c r="C53" s="12"/>
      <c r="D53" s="12">
        <v>477200.0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4"/>
      <c r="B54" s="48" t="s">
        <v>33</v>
      </c>
      <c r="C54" s="32"/>
      <c r="D54" s="39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4"/>
      <c r="B55" s="10" t="s">
        <v>20</v>
      </c>
      <c r="C55" s="56">
        <f>1139970</f>
        <v>1139970</v>
      </c>
      <c r="D55" s="12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4"/>
      <c r="B56" s="14" t="s">
        <v>5</v>
      </c>
      <c r="C56" s="12"/>
      <c r="D56" s="56">
        <f>1139970</f>
        <v>1139970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4"/>
      <c r="B57" s="41" t="s">
        <v>21</v>
      </c>
      <c r="C57" s="12"/>
      <c r="D57" s="12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4"/>
      <c r="B58" s="57" t="s">
        <v>11</v>
      </c>
      <c r="C58" s="26">
        <v>26239.0</v>
      </c>
      <c r="D58" s="26"/>
      <c r="E58" s="27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4"/>
      <c r="B59" s="58" t="s">
        <v>5</v>
      </c>
      <c r="C59" s="26"/>
      <c r="D59" s="26">
        <v>26239.0</v>
      </c>
      <c r="E59" s="29">
        <f>D59</f>
        <v>26239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4"/>
      <c r="B60" s="30" t="s">
        <v>19</v>
      </c>
      <c r="C60" s="26"/>
      <c r="D60" s="26"/>
      <c r="E60" s="27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4"/>
      <c r="B61" s="57" t="s">
        <v>11</v>
      </c>
      <c r="C61" s="26">
        <v>9990.0</v>
      </c>
      <c r="D61" s="26"/>
      <c r="E61" s="27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4"/>
      <c r="B62" s="58" t="s">
        <v>5</v>
      </c>
      <c r="C62" s="26"/>
      <c r="D62" s="26">
        <v>9990.0</v>
      </c>
      <c r="E62" s="29">
        <f>D62</f>
        <v>9990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4"/>
      <c r="B63" s="30" t="s">
        <v>34</v>
      </c>
      <c r="C63" s="26"/>
      <c r="D63" s="26"/>
      <c r="E63" s="27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4"/>
      <c r="B64" s="25" t="s">
        <v>13</v>
      </c>
      <c r="C64" s="26">
        <v>520000.0</v>
      </c>
      <c r="D64" s="26"/>
      <c r="E64" s="27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4"/>
      <c r="B65" s="58" t="s">
        <v>5</v>
      </c>
      <c r="C65" s="26"/>
      <c r="D65" s="26">
        <v>520000.0</v>
      </c>
      <c r="E65" s="29">
        <f>D65</f>
        <v>520000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4"/>
      <c r="B66" s="31" t="s">
        <v>35</v>
      </c>
      <c r="C66" s="32"/>
      <c r="D66" s="39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4"/>
      <c r="B67" s="10" t="s">
        <v>5</v>
      </c>
      <c r="C67" s="12">
        <v>4600000.0</v>
      </c>
      <c r="D67" s="12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4"/>
      <c r="B68" s="14" t="s">
        <v>36</v>
      </c>
      <c r="C68" s="12"/>
      <c r="D68" s="12">
        <v>4600000.0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4"/>
      <c r="B69" s="44" t="s">
        <v>7</v>
      </c>
      <c r="C69" s="12"/>
      <c r="D69" s="12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4"/>
      <c r="B70" s="33" t="s">
        <v>5</v>
      </c>
      <c r="C70" s="32">
        <f>C58+C61+C64</f>
        <v>556229</v>
      </c>
      <c r="D70" s="39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4"/>
      <c r="B71" s="34" t="s">
        <v>15</v>
      </c>
      <c r="C71" s="32"/>
      <c r="D71" s="39">
        <v>556229.0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4"/>
      <c r="B72" s="31" t="s">
        <v>37</v>
      </c>
      <c r="C72" s="32"/>
      <c r="D72" s="39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33"/>
      <c r="B73" s="42" t="s">
        <v>22</v>
      </c>
      <c r="C73" s="12">
        <v>1912500.0</v>
      </c>
      <c r="D73" s="12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33"/>
      <c r="B74" s="59" t="s">
        <v>5</v>
      </c>
      <c r="C74" s="12"/>
      <c r="D74" s="12">
        <v>1912500.0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33"/>
      <c r="B75" s="44" t="s">
        <v>23</v>
      </c>
      <c r="C75" s="12"/>
      <c r="D75" s="12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33"/>
      <c r="B76" s="10" t="s">
        <v>24</v>
      </c>
      <c r="C76" s="12">
        <v>814451.0</v>
      </c>
      <c r="D76" s="12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33"/>
      <c r="B77" s="14" t="s">
        <v>5</v>
      </c>
      <c r="C77" s="12"/>
      <c r="D77" s="12">
        <v>814451.0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33"/>
      <c r="B78" s="44" t="s">
        <v>38</v>
      </c>
      <c r="C78" s="12"/>
      <c r="D78" s="12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33"/>
      <c r="B79" s="10" t="s">
        <v>39</v>
      </c>
      <c r="C79" s="12">
        <v>199999.0</v>
      </c>
      <c r="D79" s="12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33"/>
      <c r="B80" s="14" t="s">
        <v>5</v>
      </c>
      <c r="C80" s="12"/>
      <c r="D80" s="12">
        <v>199999.0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33"/>
      <c r="B81" s="44" t="s">
        <v>40</v>
      </c>
      <c r="C81" s="12"/>
      <c r="D81" s="12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4"/>
      <c r="B82" s="60"/>
      <c r="C82" s="8">
        <f t="shared" ref="C82:D82" si="3">SUM(C46:C81)</f>
        <v>11102749</v>
      </c>
      <c r="D82" s="35">
        <f t="shared" si="3"/>
        <v>11102749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7" t="s">
        <v>0</v>
      </c>
      <c r="B83" s="61" t="s">
        <v>1</v>
      </c>
      <c r="C83" s="8" t="s">
        <v>2</v>
      </c>
      <c r="D83" s="35" t="s">
        <v>3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9" t="s">
        <v>41</v>
      </c>
      <c r="B84" s="62" t="s">
        <v>42</v>
      </c>
      <c r="C84" s="63">
        <v>2038164.0</v>
      </c>
      <c r="D84" s="63"/>
      <c r="E84" s="5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13"/>
      <c r="B85" s="23" t="s">
        <v>5</v>
      </c>
      <c r="C85" s="63"/>
      <c r="D85" s="63">
        <f>C84</f>
        <v>2038164</v>
      </c>
      <c r="E85" s="5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13"/>
      <c r="B86" s="64" t="s">
        <v>43</v>
      </c>
      <c r="C86" s="63"/>
      <c r="D86" s="63"/>
      <c r="E86" s="5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65"/>
      <c r="B87" s="16" t="s">
        <v>42</v>
      </c>
      <c r="C87" s="66">
        <v>3566787.0</v>
      </c>
      <c r="D87" s="18"/>
      <c r="E87" s="5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13"/>
      <c r="B88" s="67" t="s">
        <v>5</v>
      </c>
      <c r="C88" s="18"/>
      <c r="D88" s="66">
        <v>3566787.0</v>
      </c>
      <c r="E88" s="5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13"/>
      <c r="B89" s="68" t="s">
        <v>44</v>
      </c>
      <c r="C89" s="18"/>
      <c r="D89" s="18"/>
      <c r="E89" s="5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13"/>
      <c r="B90" s="42" t="s">
        <v>32</v>
      </c>
      <c r="C90" s="12">
        <v>307500.0</v>
      </c>
      <c r="D90" s="12"/>
      <c r="E90" s="5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13"/>
      <c r="B91" s="43" t="s">
        <v>5</v>
      </c>
      <c r="C91" s="12"/>
      <c r="D91" s="12">
        <v>307500.0</v>
      </c>
      <c r="E91" s="5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13"/>
      <c r="B92" s="15" t="s">
        <v>33</v>
      </c>
      <c r="C92" s="12"/>
      <c r="D92" s="12"/>
      <c r="E92" s="5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13"/>
      <c r="B93" s="10" t="s">
        <v>26</v>
      </c>
      <c r="C93" s="12">
        <v>1111208.0</v>
      </c>
      <c r="D93" s="12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13"/>
      <c r="B94" s="14" t="s">
        <v>5</v>
      </c>
      <c r="C94" s="12"/>
      <c r="D94" s="11">
        <f>C93</f>
        <v>1111208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13"/>
      <c r="B95" s="15" t="s">
        <v>28</v>
      </c>
      <c r="C95" s="12"/>
      <c r="D95" s="12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13"/>
      <c r="B96" s="25" t="s">
        <v>13</v>
      </c>
      <c r="C96" s="26">
        <v>520000.0</v>
      </c>
      <c r="D96" s="26"/>
      <c r="E96" s="27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13"/>
      <c r="B97" s="58" t="s">
        <v>5</v>
      </c>
      <c r="C97" s="26"/>
      <c r="D97" s="26">
        <v>520000.0</v>
      </c>
      <c r="E97" s="29">
        <f>D97</f>
        <v>520000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13"/>
      <c r="B98" s="30" t="s">
        <v>45</v>
      </c>
      <c r="C98" s="26"/>
      <c r="D98" s="26"/>
      <c r="E98" s="27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13"/>
      <c r="B99" s="33" t="s">
        <v>5</v>
      </c>
      <c r="C99" s="32">
        <f>C96</f>
        <v>520000</v>
      </c>
      <c r="D99" s="32"/>
      <c r="E99" s="27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13"/>
      <c r="B100" s="34" t="s">
        <v>15</v>
      </c>
      <c r="C100" s="32"/>
      <c r="D100" s="32">
        <f>C99</f>
        <v>520000</v>
      </c>
      <c r="E100" s="69" t="s">
        <v>46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13"/>
      <c r="B101" s="31" t="s">
        <v>37</v>
      </c>
      <c r="C101" s="32"/>
      <c r="D101" s="32"/>
      <c r="E101" s="27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13"/>
      <c r="B102" s="42" t="s">
        <v>22</v>
      </c>
      <c r="C102" s="12">
        <v>2538300.0</v>
      </c>
      <c r="D102" s="12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13"/>
      <c r="B103" s="43" t="s">
        <v>5</v>
      </c>
      <c r="C103" s="12"/>
      <c r="D103" s="12">
        <v>2538300.0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13"/>
      <c r="B104" s="70" t="s">
        <v>47</v>
      </c>
      <c r="C104" s="12"/>
      <c r="D104" s="12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13"/>
      <c r="B105" s="70" t="s">
        <v>20</v>
      </c>
      <c r="C105" s="40">
        <v>518116.0</v>
      </c>
      <c r="D105" s="12"/>
      <c r="E105" s="5"/>
      <c r="F105" s="5"/>
      <c r="G105" s="5"/>
      <c r="H105" s="71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13"/>
      <c r="B106" s="72" t="s">
        <v>5</v>
      </c>
      <c r="C106" s="12"/>
      <c r="D106" s="12">
        <f>C105</f>
        <v>518116</v>
      </c>
      <c r="E106" s="5"/>
      <c r="F106" s="5"/>
      <c r="G106" s="5"/>
      <c r="H106" s="71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13"/>
      <c r="B107" s="42" t="s">
        <v>48</v>
      </c>
      <c r="C107" s="12"/>
      <c r="D107" s="12"/>
      <c r="E107" s="5"/>
      <c r="F107" s="5"/>
      <c r="G107" s="5"/>
      <c r="H107" s="71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13"/>
      <c r="B108" s="73" t="s">
        <v>49</v>
      </c>
      <c r="C108" s="12">
        <v>2500000.0</v>
      </c>
      <c r="D108" s="12"/>
      <c r="E108" s="5"/>
      <c r="F108" s="5"/>
      <c r="G108" s="5"/>
      <c r="H108" s="71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13"/>
      <c r="B109" s="43" t="s">
        <v>5</v>
      </c>
      <c r="C109" s="12"/>
      <c r="D109" s="12">
        <v>2500000.0</v>
      </c>
      <c r="E109" s="5"/>
      <c r="F109" s="5"/>
      <c r="G109" s="5"/>
      <c r="H109" s="71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13"/>
      <c r="B110" s="44" t="s">
        <v>50</v>
      </c>
      <c r="C110" s="12"/>
      <c r="D110" s="12"/>
      <c r="E110" s="5"/>
      <c r="F110" s="5"/>
      <c r="G110" s="5"/>
      <c r="H110" s="71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13"/>
      <c r="B111" s="10" t="s">
        <v>24</v>
      </c>
      <c r="C111" s="40">
        <v>1817409.0</v>
      </c>
      <c r="D111" s="12"/>
      <c r="E111" s="5"/>
      <c r="F111" s="5"/>
      <c r="G111" s="5"/>
      <c r="H111" s="71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13"/>
      <c r="B112" s="14" t="s">
        <v>5</v>
      </c>
      <c r="C112" s="12"/>
      <c r="D112" s="12">
        <f>C111</f>
        <v>1817409</v>
      </c>
      <c r="E112" s="5"/>
      <c r="F112" s="5"/>
      <c r="G112" s="5"/>
      <c r="H112" s="71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13"/>
      <c r="B113" s="44" t="s">
        <v>38</v>
      </c>
      <c r="C113" s="12"/>
      <c r="D113" s="12"/>
      <c r="E113" s="5"/>
      <c r="F113" s="5"/>
      <c r="G113" s="5"/>
      <c r="H113" s="71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13"/>
      <c r="B114" s="60"/>
      <c r="C114" s="8">
        <f t="shared" ref="C114:D114" si="4">SUM(C84:C113)</f>
        <v>15437484</v>
      </c>
      <c r="D114" s="8">
        <f t="shared" si="4"/>
        <v>15437484</v>
      </c>
      <c r="E114" s="5"/>
      <c r="F114" s="5"/>
      <c r="G114" s="5"/>
      <c r="H114" s="71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6" t="s">
        <v>0</v>
      </c>
      <c r="B115" s="74" t="s">
        <v>1</v>
      </c>
      <c r="C115" s="8" t="s">
        <v>2</v>
      </c>
      <c r="D115" s="35" t="s">
        <v>3</v>
      </c>
      <c r="E115" s="5"/>
      <c r="F115" s="5"/>
      <c r="G115" s="5"/>
      <c r="H115" s="71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9" t="s">
        <v>51</v>
      </c>
      <c r="B116" s="62" t="s">
        <v>52</v>
      </c>
      <c r="C116" s="22">
        <v>298086.0</v>
      </c>
      <c r="D116" s="22"/>
      <c r="E116" s="75"/>
      <c r="F116" s="4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13"/>
      <c r="B117" s="76" t="s">
        <v>5</v>
      </c>
      <c r="C117" s="22"/>
      <c r="D117" s="22">
        <v>298086.0</v>
      </c>
      <c r="E117" s="5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13"/>
      <c r="B118" s="24" t="s">
        <v>53</v>
      </c>
      <c r="C118" s="22"/>
      <c r="D118" s="22"/>
      <c r="E118" s="5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13"/>
      <c r="B119" s="42" t="s">
        <v>32</v>
      </c>
      <c r="C119" s="12">
        <v>421700.0</v>
      </c>
      <c r="D119" s="12"/>
      <c r="E119" s="5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13"/>
      <c r="B120" s="43" t="s">
        <v>5</v>
      </c>
      <c r="C120" s="12"/>
      <c r="D120" s="12">
        <v>421700.0</v>
      </c>
      <c r="E120" s="5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13"/>
      <c r="B121" s="15" t="s">
        <v>33</v>
      </c>
      <c r="C121" s="12"/>
      <c r="D121" s="12"/>
      <c r="E121" s="5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13"/>
      <c r="B122" s="10" t="s">
        <v>26</v>
      </c>
      <c r="C122" s="77">
        <v>100158.0</v>
      </c>
      <c r="D122" s="12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13"/>
      <c r="B123" s="14" t="s">
        <v>5</v>
      </c>
      <c r="C123" s="12"/>
      <c r="D123" s="11">
        <f>C122</f>
        <v>100158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13"/>
      <c r="B124" s="15" t="s">
        <v>28</v>
      </c>
      <c r="C124" s="12"/>
      <c r="D124" s="12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13"/>
      <c r="B125" s="25" t="s">
        <v>13</v>
      </c>
      <c r="C125" s="26">
        <v>300000.0</v>
      </c>
      <c r="D125" s="26"/>
      <c r="E125" s="27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13"/>
      <c r="B126" s="58" t="s">
        <v>5</v>
      </c>
      <c r="C126" s="26"/>
      <c r="D126" s="26">
        <v>300000.0</v>
      </c>
      <c r="E126" s="29">
        <f>D126</f>
        <v>300000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13"/>
      <c r="B127" s="30" t="s">
        <v>54</v>
      </c>
      <c r="C127" s="26"/>
      <c r="D127" s="26"/>
      <c r="E127" s="27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9"/>
      <c r="B128" s="57" t="s">
        <v>55</v>
      </c>
      <c r="C128" s="26">
        <v>41575.0</v>
      </c>
      <c r="D128" s="26"/>
      <c r="E128" s="27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13"/>
      <c r="B129" s="58" t="s">
        <v>5</v>
      </c>
      <c r="C129" s="26"/>
      <c r="D129" s="26">
        <v>41575.0</v>
      </c>
      <c r="E129" s="29">
        <f>D129</f>
        <v>41575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13"/>
      <c r="B130" s="30" t="s">
        <v>56</v>
      </c>
      <c r="C130" s="26"/>
      <c r="D130" s="26"/>
      <c r="E130" s="27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13"/>
      <c r="B131" s="33" t="s">
        <v>5</v>
      </c>
      <c r="C131" s="32">
        <f>C125+C128</f>
        <v>341575</v>
      </c>
      <c r="D131" s="32"/>
      <c r="E131" s="27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13"/>
      <c r="B132" s="34" t="s">
        <v>15</v>
      </c>
      <c r="C132" s="32"/>
      <c r="D132" s="32">
        <f>C131</f>
        <v>341575</v>
      </c>
      <c r="E132" s="69" t="s">
        <v>46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13"/>
      <c r="B133" s="31" t="s">
        <v>37</v>
      </c>
      <c r="C133" s="32"/>
      <c r="D133" s="32"/>
      <c r="E133" s="27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13"/>
      <c r="B134" s="42" t="s">
        <v>22</v>
      </c>
      <c r="C134" s="12">
        <v>1470300.0</v>
      </c>
      <c r="D134" s="12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13"/>
      <c r="B135" s="43" t="s">
        <v>5</v>
      </c>
      <c r="C135" s="12"/>
      <c r="D135" s="12">
        <v>1470300.0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13"/>
      <c r="B136" s="44" t="s">
        <v>23</v>
      </c>
      <c r="C136" s="12"/>
      <c r="D136" s="12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13"/>
      <c r="B137" s="10" t="s">
        <v>57</v>
      </c>
      <c r="C137" s="40">
        <v>209650.0</v>
      </c>
      <c r="D137" s="12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13"/>
      <c r="B138" s="14" t="s">
        <v>5</v>
      </c>
      <c r="C138" s="12"/>
      <c r="D138" s="40">
        <v>209650.0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13"/>
      <c r="B139" s="44" t="s">
        <v>58</v>
      </c>
      <c r="C139" s="12"/>
      <c r="D139" s="12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13"/>
      <c r="B140" s="54"/>
      <c r="C140" s="8">
        <f t="shared" ref="C140:D140" si="5">SUM(C116:C139)</f>
        <v>3183044</v>
      </c>
      <c r="D140" s="35">
        <f t="shared" si="5"/>
        <v>3183044</v>
      </c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6" t="s">
        <v>0</v>
      </c>
      <c r="B141" s="7" t="s">
        <v>1</v>
      </c>
      <c r="C141" s="8" t="s">
        <v>2</v>
      </c>
      <c r="D141" s="35" t="s">
        <v>3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9" t="s">
        <v>59</v>
      </c>
      <c r="B142" s="62" t="s">
        <v>60</v>
      </c>
      <c r="C142" s="22">
        <v>122343.0</v>
      </c>
      <c r="D142" s="22"/>
      <c r="E142" s="75"/>
      <c r="F142" s="4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13"/>
      <c r="B143" s="76" t="s">
        <v>5</v>
      </c>
      <c r="C143" s="22"/>
      <c r="D143" s="22">
        <v>122343.0</v>
      </c>
      <c r="E143" s="5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13"/>
      <c r="B144" s="24" t="s">
        <v>61</v>
      </c>
      <c r="C144" s="22"/>
      <c r="D144" s="22"/>
      <c r="E144" s="5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13"/>
      <c r="B145" s="62" t="s">
        <v>62</v>
      </c>
      <c r="C145" s="22">
        <v>120610.0</v>
      </c>
      <c r="D145" s="22"/>
      <c r="E145" s="5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13"/>
      <c r="B146" s="78" t="s">
        <v>5</v>
      </c>
      <c r="C146" s="22"/>
      <c r="D146" s="22">
        <v>120610.0</v>
      </c>
      <c r="E146" s="5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13"/>
      <c r="B147" s="79" t="s">
        <v>63</v>
      </c>
      <c r="C147" s="22"/>
      <c r="D147" s="22"/>
      <c r="E147" s="5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13"/>
      <c r="B148" s="42" t="s">
        <v>32</v>
      </c>
      <c r="C148" s="12">
        <v>264271.0</v>
      </c>
      <c r="D148" s="12"/>
      <c r="E148" s="5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13"/>
      <c r="B149" s="43" t="s">
        <v>5</v>
      </c>
      <c r="C149" s="12"/>
      <c r="D149" s="12">
        <v>264271.0</v>
      </c>
      <c r="E149" s="5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13"/>
      <c r="B150" s="15" t="s">
        <v>33</v>
      </c>
      <c r="C150" s="12"/>
      <c r="D150" s="12"/>
      <c r="E150" s="5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13"/>
      <c r="B151" s="10" t="s">
        <v>26</v>
      </c>
      <c r="C151" s="77">
        <v>252966.0</v>
      </c>
      <c r="D151" s="12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13"/>
      <c r="B152" s="14" t="s">
        <v>5</v>
      </c>
      <c r="C152" s="12"/>
      <c r="D152" s="11">
        <f>C151</f>
        <v>252966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13"/>
      <c r="B153" s="15" t="s">
        <v>28</v>
      </c>
      <c r="C153" s="12"/>
      <c r="D153" s="12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13"/>
      <c r="B154" s="10" t="s">
        <v>22</v>
      </c>
      <c r="C154" s="12">
        <v>1522500.0</v>
      </c>
      <c r="D154" s="12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9"/>
      <c r="B155" s="43" t="s">
        <v>5</v>
      </c>
      <c r="C155" s="12"/>
      <c r="D155" s="12">
        <v>1522500.0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13"/>
      <c r="B156" s="44" t="s">
        <v>23</v>
      </c>
      <c r="C156" s="12"/>
      <c r="D156" s="12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13"/>
      <c r="B157" s="10" t="s">
        <v>57</v>
      </c>
      <c r="C157" s="40">
        <v>40000.0</v>
      </c>
      <c r="D157" s="12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13"/>
      <c r="B158" s="14" t="s">
        <v>5</v>
      </c>
      <c r="C158" s="12"/>
      <c r="D158" s="12">
        <f>C157</f>
        <v>40000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13"/>
      <c r="B159" s="31" t="s">
        <v>58</v>
      </c>
      <c r="C159" s="32"/>
      <c r="D159" s="39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13"/>
      <c r="B160" s="60"/>
      <c r="C160" s="8">
        <f t="shared" ref="C160:D160" si="6">SUM(C142:C159)</f>
        <v>2322690</v>
      </c>
      <c r="D160" s="35">
        <f t="shared" si="6"/>
        <v>2322690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6" t="s">
        <v>0</v>
      </c>
      <c r="B161" s="74" t="s">
        <v>1</v>
      </c>
      <c r="C161" s="8" t="s">
        <v>2</v>
      </c>
      <c r="D161" s="35" t="s">
        <v>3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9" t="s">
        <v>64</v>
      </c>
      <c r="B162" s="62" t="s">
        <v>52</v>
      </c>
      <c r="C162" s="22">
        <v>696000.0</v>
      </c>
      <c r="D162" s="22"/>
      <c r="E162" s="5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13"/>
      <c r="B163" s="76" t="s">
        <v>5</v>
      </c>
      <c r="C163" s="22"/>
      <c r="D163" s="22">
        <v>696000.0</v>
      </c>
      <c r="E163" s="5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13"/>
      <c r="B164" s="24" t="s">
        <v>65</v>
      </c>
      <c r="C164" s="22"/>
      <c r="D164" s="22"/>
      <c r="E164" s="5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13"/>
      <c r="B165" s="42" t="s">
        <v>32</v>
      </c>
      <c r="C165" s="12">
        <v>245782.0</v>
      </c>
      <c r="D165" s="12"/>
      <c r="E165" s="5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13"/>
      <c r="B166" s="43" t="s">
        <v>5</v>
      </c>
      <c r="C166" s="12"/>
      <c r="D166" s="12">
        <v>245782.0</v>
      </c>
      <c r="E166" s="80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13"/>
      <c r="B167" s="44" t="s">
        <v>33</v>
      </c>
      <c r="C167" s="12"/>
      <c r="D167" s="12"/>
      <c r="E167" s="5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13"/>
      <c r="B168" s="25" t="s">
        <v>57</v>
      </c>
      <c r="C168" s="26">
        <v>2450.0</v>
      </c>
      <c r="D168" s="26"/>
      <c r="E168" s="27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13"/>
      <c r="B169" s="28" t="s">
        <v>5</v>
      </c>
      <c r="C169" s="26"/>
      <c r="D169" s="26">
        <v>2450.0</v>
      </c>
      <c r="E169" s="29">
        <f>D169</f>
        <v>2450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13"/>
      <c r="B170" s="81" t="s">
        <v>66</v>
      </c>
      <c r="C170" s="32"/>
      <c r="D170" s="32"/>
      <c r="E170" s="5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13"/>
      <c r="B171" s="54"/>
      <c r="C171" s="8">
        <f t="shared" ref="C171:D171" si="7">SUM(C162:C170)</f>
        <v>944232</v>
      </c>
      <c r="D171" s="35">
        <f t="shared" si="7"/>
        <v>944232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6" t="s">
        <v>0</v>
      </c>
      <c r="B172" s="7" t="s">
        <v>1</v>
      </c>
      <c r="C172" s="8" t="s">
        <v>2</v>
      </c>
      <c r="D172" s="35" t="s">
        <v>3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9" t="s">
        <v>67</v>
      </c>
      <c r="B173" s="62" t="s">
        <v>52</v>
      </c>
      <c r="C173" s="22">
        <v>348000.0</v>
      </c>
      <c r="D173" s="22"/>
      <c r="E173" s="82"/>
      <c r="F173" s="82" t="s">
        <v>68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13"/>
      <c r="B174" s="76" t="s">
        <v>5</v>
      </c>
      <c r="C174" s="22"/>
      <c r="D174" s="22">
        <v>348000.0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13"/>
      <c r="B175" s="64" t="s">
        <v>69</v>
      </c>
      <c r="C175" s="22"/>
      <c r="D175" s="22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8.75" customHeight="1">
      <c r="A176" s="13"/>
      <c r="B176" s="16" t="s">
        <v>70</v>
      </c>
      <c r="C176" s="66">
        <v>1768000.0</v>
      </c>
      <c r="D176" s="18"/>
      <c r="E176" s="5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13"/>
      <c r="B177" s="19" t="s">
        <v>5</v>
      </c>
      <c r="C177" s="18"/>
      <c r="D177" s="66">
        <v>1768000.0</v>
      </c>
      <c r="E177" s="5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13"/>
      <c r="B178" s="83" t="s">
        <v>71</v>
      </c>
      <c r="C178" s="18"/>
      <c r="D178" s="18"/>
      <c r="E178" s="5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13"/>
      <c r="B179" s="62" t="s">
        <v>32</v>
      </c>
      <c r="C179" s="22">
        <v>104000.0</v>
      </c>
      <c r="D179" s="22"/>
      <c r="E179" s="5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13"/>
      <c r="B180" s="76" t="s">
        <v>5</v>
      </c>
      <c r="C180" s="22"/>
      <c r="D180" s="22">
        <v>104000.0</v>
      </c>
      <c r="E180" s="5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13"/>
      <c r="B181" s="24" t="s">
        <v>33</v>
      </c>
      <c r="C181" s="22"/>
      <c r="D181" s="22"/>
      <c r="E181" s="5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13"/>
      <c r="B182" s="57" t="s">
        <v>72</v>
      </c>
      <c r="C182" s="26">
        <v>61766.0</v>
      </c>
      <c r="D182" s="26"/>
      <c r="E182" s="27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13"/>
      <c r="B183" s="58" t="s">
        <v>5</v>
      </c>
      <c r="C183" s="26"/>
      <c r="D183" s="26">
        <v>61766.0</v>
      </c>
      <c r="E183" s="29">
        <f>D183</f>
        <v>61766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13"/>
      <c r="B184" s="30" t="s">
        <v>73</v>
      </c>
      <c r="C184" s="26"/>
      <c r="D184" s="26"/>
      <c r="E184" s="27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13"/>
      <c r="B185" s="54" t="s">
        <v>5</v>
      </c>
      <c r="C185" s="32">
        <f>C182+C188+C168</f>
        <v>84216</v>
      </c>
      <c r="D185" s="39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13"/>
      <c r="B186" s="84" t="s">
        <v>15</v>
      </c>
      <c r="C186" s="32"/>
      <c r="D186" s="39">
        <f>C185</f>
        <v>84216</v>
      </c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13"/>
      <c r="B187" s="31" t="s">
        <v>74</v>
      </c>
      <c r="C187" s="85"/>
      <c r="D187" s="39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13"/>
      <c r="B188" s="57" t="s">
        <v>75</v>
      </c>
      <c r="C188" s="86">
        <v>20000.0</v>
      </c>
      <c r="D188" s="26"/>
      <c r="E188" s="27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13"/>
      <c r="B189" s="58" t="s">
        <v>5</v>
      </c>
      <c r="C189" s="86"/>
      <c r="D189" s="26">
        <f>C188</f>
        <v>20000</v>
      </c>
      <c r="E189" s="29">
        <f>D189</f>
        <v>20000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13"/>
      <c r="B190" s="30" t="s">
        <v>76</v>
      </c>
      <c r="C190" s="86"/>
      <c r="D190" s="26"/>
      <c r="E190" s="27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13"/>
      <c r="B191" s="54"/>
      <c r="C191" s="8">
        <f t="shared" ref="C191:D191" si="8">SUM(C173:C190)</f>
        <v>2385982</v>
      </c>
      <c r="D191" s="35">
        <f t="shared" si="8"/>
        <v>2385982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6" t="s">
        <v>0</v>
      </c>
      <c r="B192" s="7" t="s">
        <v>1</v>
      </c>
      <c r="C192" s="8" t="s">
        <v>2</v>
      </c>
      <c r="D192" s="87" t="s">
        <v>3</v>
      </c>
      <c r="E192" s="5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9" t="s">
        <v>77</v>
      </c>
      <c r="B193" s="88" t="s">
        <v>30</v>
      </c>
      <c r="C193" s="18">
        <v>483140.0</v>
      </c>
      <c r="D193" s="89"/>
      <c r="E193" s="5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13"/>
      <c r="B194" s="90" t="s">
        <v>5</v>
      </c>
      <c r="C194" s="18"/>
      <c r="D194" s="18">
        <v>483140.0</v>
      </c>
      <c r="E194" s="5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13"/>
      <c r="B195" s="91" t="s">
        <v>78</v>
      </c>
      <c r="C195" s="18"/>
      <c r="D195" s="18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13"/>
      <c r="B196" s="62" t="s">
        <v>32</v>
      </c>
      <c r="C196" s="22">
        <v>52000.0</v>
      </c>
      <c r="D196" s="22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13"/>
      <c r="B197" s="76" t="s">
        <v>5</v>
      </c>
      <c r="C197" s="22"/>
      <c r="D197" s="22">
        <v>52000.0</v>
      </c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13"/>
      <c r="B198" s="24" t="s">
        <v>33</v>
      </c>
      <c r="C198" s="22"/>
      <c r="D198" s="22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13"/>
      <c r="B199" s="57" t="s">
        <v>79</v>
      </c>
      <c r="C199" s="26">
        <v>34107.0</v>
      </c>
      <c r="D199" s="26"/>
      <c r="E199" s="27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13"/>
      <c r="B200" s="58" t="s">
        <v>5</v>
      </c>
      <c r="C200" s="26"/>
      <c r="D200" s="26">
        <v>34107.0</v>
      </c>
      <c r="E200" s="29">
        <f>D200</f>
        <v>34107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13"/>
      <c r="B201" s="30" t="s">
        <v>19</v>
      </c>
      <c r="C201" s="26"/>
      <c r="D201" s="26"/>
      <c r="E201" s="27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13"/>
      <c r="B202" s="54" t="s">
        <v>5</v>
      </c>
      <c r="C202" s="32">
        <f>C199+C205+C208+C211</f>
        <v>74146</v>
      </c>
      <c r="D202" s="39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13"/>
      <c r="B203" s="84" t="s">
        <v>15</v>
      </c>
      <c r="C203" s="32"/>
      <c r="D203" s="39">
        <f>C202</f>
        <v>74146</v>
      </c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13"/>
      <c r="B204" s="31" t="s">
        <v>80</v>
      </c>
      <c r="C204" s="32"/>
      <c r="D204" s="39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13"/>
      <c r="B205" s="57" t="s">
        <v>81</v>
      </c>
      <c r="C205" s="26">
        <v>10000.0</v>
      </c>
      <c r="D205" s="26"/>
      <c r="E205" s="27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13"/>
      <c r="B206" s="58" t="s">
        <v>5</v>
      </c>
      <c r="C206" s="26"/>
      <c r="D206" s="26">
        <v>10000.0</v>
      </c>
      <c r="E206" s="29">
        <f>D206</f>
        <v>10000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13"/>
      <c r="B207" s="30" t="s">
        <v>82</v>
      </c>
      <c r="C207" s="26"/>
      <c r="D207" s="26"/>
      <c r="E207" s="27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13"/>
      <c r="B208" s="92" t="s">
        <v>83</v>
      </c>
      <c r="C208" s="93">
        <v>17778.0</v>
      </c>
      <c r="D208" s="26"/>
      <c r="E208" s="27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13"/>
      <c r="B209" s="94" t="s">
        <v>5</v>
      </c>
      <c r="C209" s="26"/>
      <c r="D209" s="93">
        <v>17778.0</v>
      </c>
      <c r="E209" s="29">
        <f>D209</f>
        <v>17778</v>
      </c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13"/>
      <c r="B210" s="95" t="s">
        <v>84</v>
      </c>
      <c r="C210" s="26"/>
      <c r="D210" s="26"/>
      <c r="E210" s="27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13"/>
      <c r="B211" s="57" t="s">
        <v>85</v>
      </c>
      <c r="C211" s="26">
        <v>12261.0</v>
      </c>
      <c r="D211" s="26"/>
      <c r="E211" s="27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13"/>
      <c r="B212" s="58" t="s">
        <v>5</v>
      </c>
      <c r="C212" s="26"/>
      <c r="D212" s="26">
        <v>12261.0</v>
      </c>
      <c r="E212" s="29">
        <f>D212</f>
        <v>12261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13"/>
      <c r="B213" s="95" t="s">
        <v>86</v>
      </c>
      <c r="C213" s="26"/>
      <c r="D213" s="26"/>
      <c r="E213" s="27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13"/>
      <c r="B214" s="60"/>
      <c r="C214" s="8">
        <f t="shared" ref="C214:D214" si="9">SUM(C193:C213)</f>
        <v>683432</v>
      </c>
      <c r="D214" s="35">
        <f t="shared" si="9"/>
        <v>683432</v>
      </c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6" t="s">
        <v>0</v>
      </c>
      <c r="B215" s="74" t="s">
        <v>1</v>
      </c>
      <c r="C215" s="96" t="s">
        <v>2</v>
      </c>
      <c r="D215" s="87" t="s">
        <v>3</v>
      </c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9" t="s">
        <v>87</v>
      </c>
      <c r="B216" s="57" t="s">
        <v>88</v>
      </c>
      <c r="C216" s="26">
        <v>10990.0</v>
      </c>
      <c r="D216" s="37"/>
      <c r="E216" s="27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13"/>
      <c r="B217" s="58" t="s">
        <v>5</v>
      </c>
      <c r="C217" s="26"/>
      <c r="D217" s="26">
        <v>10990.0</v>
      </c>
      <c r="E217" s="29">
        <f>D217</f>
        <v>10990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13"/>
      <c r="B218" s="30" t="s">
        <v>89</v>
      </c>
      <c r="C218" s="26"/>
      <c r="D218" s="26"/>
      <c r="E218" s="27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13"/>
      <c r="B219" s="54" t="s">
        <v>5</v>
      </c>
      <c r="C219" s="32">
        <f>C216+C222+C225</f>
        <v>17880</v>
      </c>
      <c r="D219" s="39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13"/>
      <c r="B220" s="84" t="s">
        <v>15</v>
      </c>
      <c r="C220" s="32"/>
      <c r="D220" s="39">
        <f>C219</f>
        <v>17880</v>
      </c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13"/>
      <c r="B221" s="31" t="s">
        <v>90</v>
      </c>
      <c r="C221" s="32"/>
      <c r="D221" s="39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13"/>
      <c r="B222" s="57" t="s">
        <v>91</v>
      </c>
      <c r="C222" s="97">
        <v>2390.0</v>
      </c>
      <c r="D222" s="97"/>
      <c r="E222" s="27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13"/>
      <c r="B223" s="58" t="s">
        <v>5</v>
      </c>
      <c r="C223" s="97"/>
      <c r="D223" s="97">
        <v>2390.0</v>
      </c>
      <c r="E223" s="29">
        <f>D223</f>
        <v>2390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13"/>
      <c r="B224" s="30" t="s">
        <v>92</v>
      </c>
      <c r="C224" s="97"/>
      <c r="D224" s="97"/>
      <c r="E224" s="27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13"/>
      <c r="B225" s="57" t="s">
        <v>57</v>
      </c>
      <c r="C225" s="97">
        <v>4500.0</v>
      </c>
      <c r="D225" s="97"/>
      <c r="E225" s="27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13"/>
      <c r="B226" s="58" t="s">
        <v>5</v>
      </c>
      <c r="C226" s="97"/>
      <c r="D226" s="97">
        <v>4500.0</v>
      </c>
      <c r="E226" s="29">
        <f>D226</f>
        <v>4500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13"/>
      <c r="B227" s="30" t="s">
        <v>66</v>
      </c>
      <c r="C227" s="97"/>
      <c r="D227" s="97"/>
      <c r="E227" s="27"/>
      <c r="F227" s="98">
        <f>E230+E142</f>
        <v>0</v>
      </c>
      <c r="G227" s="98">
        <f>F227*13%</f>
        <v>0</v>
      </c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13"/>
      <c r="B228" s="54"/>
      <c r="C228" s="8">
        <f t="shared" ref="C228:D228" si="10">SUM(C216:C227)</f>
        <v>35760</v>
      </c>
      <c r="D228" s="35">
        <f t="shared" si="10"/>
        <v>35760</v>
      </c>
      <c r="E228" s="5"/>
      <c r="F228" s="5"/>
      <c r="G228" s="98">
        <f>F227+G227</f>
        <v>0</v>
      </c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7" t="s">
        <v>0</v>
      </c>
      <c r="B229" s="61" t="s">
        <v>1</v>
      </c>
      <c r="C229" s="8" t="s">
        <v>2</v>
      </c>
      <c r="D229" s="35" t="s">
        <v>3</v>
      </c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9" t="s">
        <v>93</v>
      </c>
      <c r="B230" s="62" t="s">
        <v>94</v>
      </c>
      <c r="C230" s="63">
        <f>1876714</f>
        <v>1876714</v>
      </c>
      <c r="D230" s="63"/>
      <c r="E230" s="47"/>
      <c r="F230" s="47" t="s">
        <v>95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13"/>
      <c r="B231" s="76" t="s">
        <v>5</v>
      </c>
      <c r="C231" s="63"/>
      <c r="D231" s="63">
        <f>C230</f>
        <v>1876714</v>
      </c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13"/>
      <c r="B232" s="99" t="s">
        <v>96</v>
      </c>
      <c r="C232" s="63"/>
      <c r="D232" s="63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13"/>
      <c r="B233" s="62" t="s">
        <v>97</v>
      </c>
      <c r="C233" s="63">
        <v>1660000.0</v>
      </c>
      <c r="D233" s="63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13"/>
      <c r="B234" s="76" t="s">
        <v>5</v>
      </c>
      <c r="C234" s="63"/>
      <c r="D234" s="63">
        <v>1660000.0</v>
      </c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13"/>
      <c r="B235" s="24" t="s">
        <v>98</v>
      </c>
      <c r="C235" s="63"/>
      <c r="D235" s="63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13"/>
      <c r="B236" s="57" t="s">
        <v>88</v>
      </c>
      <c r="C236" s="97">
        <v>54960.0</v>
      </c>
      <c r="D236" s="97"/>
      <c r="E236" s="27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13"/>
      <c r="B237" s="58" t="s">
        <v>5</v>
      </c>
      <c r="C237" s="97"/>
      <c r="D237" s="97">
        <v>54960.0</v>
      </c>
      <c r="E237" s="29">
        <f>D237</f>
        <v>54960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13"/>
      <c r="B238" s="30" t="s">
        <v>19</v>
      </c>
      <c r="C238" s="97"/>
      <c r="D238" s="97"/>
      <c r="E238" s="27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13"/>
      <c r="B239" s="54" t="s">
        <v>5</v>
      </c>
      <c r="C239" s="100">
        <f>C236+C242+C245</f>
        <v>203439</v>
      </c>
      <c r="D239" s="101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13"/>
      <c r="B240" s="84" t="s">
        <v>99</v>
      </c>
      <c r="C240" s="100"/>
      <c r="D240" s="101">
        <f>C239</f>
        <v>203439</v>
      </c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13"/>
      <c r="B241" s="30" t="s">
        <v>100</v>
      </c>
      <c r="C241" s="97"/>
      <c r="D241" s="97"/>
      <c r="E241" s="27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13"/>
      <c r="B242" s="92" t="s">
        <v>91</v>
      </c>
      <c r="C242" s="102">
        <v>138949.0</v>
      </c>
      <c r="D242" s="97"/>
      <c r="E242" s="27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13"/>
      <c r="B243" s="103" t="s">
        <v>5</v>
      </c>
      <c r="C243" s="97"/>
      <c r="D243" s="102">
        <v>138949.0</v>
      </c>
      <c r="E243" s="29">
        <f>D243</f>
        <v>138949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13"/>
      <c r="B244" s="95" t="s">
        <v>101</v>
      </c>
      <c r="C244" s="97"/>
      <c r="D244" s="97"/>
      <c r="E244" s="27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13"/>
      <c r="B245" s="57" t="s">
        <v>85</v>
      </c>
      <c r="C245" s="97">
        <v>9530.0</v>
      </c>
      <c r="D245" s="97"/>
      <c r="E245" s="27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13"/>
      <c r="B246" s="58" t="s">
        <v>5</v>
      </c>
      <c r="C246" s="97"/>
      <c r="D246" s="97">
        <v>9530.0</v>
      </c>
      <c r="E246" s="29">
        <f>D246</f>
        <v>9530</v>
      </c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13"/>
      <c r="B247" s="95" t="s">
        <v>102</v>
      </c>
      <c r="C247" s="97"/>
      <c r="D247" s="97"/>
      <c r="E247" s="27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13"/>
      <c r="B248" s="54"/>
      <c r="C248" s="104">
        <f t="shared" ref="C248:D248" si="11">SUM(C230:C247)</f>
        <v>3943592</v>
      </c>
      <c r="D248" s="105">
        <f t="shared" si="11"/>
        <v>3943592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6" t="s">
        <v>0</v>
      </c>
      <c r="B249" s="7" t="s">
        <v>1</v>
      </c>
      <c r="C249" s="8" t="s">
        <v>2</v>
      </c>
      <c r="D249" s="36" t="s">
        <v>3</v>
      </c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106" t="s">
        <v>103</v>
      </c>
      <c r="B250" s="107" t="s">
        <v>104</v>
      </c>
      <c r="C250" s="22">
        <v>500000.0</v>
      </c>
      <c r="D250" s="108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4"/>
      <c r="B251" s="109" t="s">
        <v>5</v>
      </c>
      <c r="C251" s="22"/>
      <c r="D251" s="22">
        <v>500000.0</v>
      </c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4"/>
      <c r="B252" s="110" t="s">
        <v>105</v>
      </c>
      <c r="C252" s="22"/>
      <c r="D252" s="22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4"/>
      <c r="B253" s="111" t="s">
        <v>88</v>
      </c>
      <c r="C253" s="26">
        <v>22980.0</v>
      </c>
      <c r="D253" s="26"/>
      <c r="E253" s="69">
        <v>22980.0</v>
      </c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4"/>
      <c r="B254" s="112" t="s">
        <v>5</v>
      </c>
      <c r="C254" s="26"/>
      <c r="D254" s="26">
        <v>22980.0</v>
      </c>
      <c r="E254" s="27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4"/>
      <c r="B255" s="30" t="s">
        <v>19</v>
      </c>
      <c r="C255" s="26"/>
      <c r="D255" s="26"/>
      <c r="E255" s="27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4"/>
      <c r="B256" s="113" t="s">
        <v>5</v>
      </c>
      <c r="C256" s="32">
        <f>C253+C259+C262</f>
        <v>57863</v>
      </c>
      <c r="D256" s="39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114"/>
      <c r="B257" s="115" t="s">
        <v>15</v>
      </c>
      <c r="C257" s="32"/>
      <c r="D257" s="39">
        <f>C256</f>
        <v>57863</v>
      </c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116"/>
      <c r="B258" s="117" t="s">
        <v>106</v>
      </c>
      <c r="C258" s="26"/>
      <c r="D258" s="26"/>
      <c r="E258" s="27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114"/>
      <c r="B259" s="118" t="s">
        <v>91</v>
      </c>
      <c r="C259" s="102">
        <v>30713.0</v>
      </c>
      <c r="D259" s="97"/>
      <c r="E259" s="69"/>
      <c r="F259" s="5"/>
      <c r="G259" s="47">
        <v>7020.0</v>
      </c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114"/>
      <c r="B260" s="119" t="s">
        <v>5</v>
      </c>
      <c r="C260" s="97"/>
      <c r="D260" s="102">
        <v>30713.0</v>
      </c>
      <c r="E260" s="29">
        <f>D260</f>
        <v>30713</v>
      </c>
      <c r="F260" s="5"/>
      <c r="G260" s="47">
        <v>1300.0</v>
      </c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114"/>
      <c r="B261" s="95" t="s">
        <v>101</v>
      </c>
      <c r="C261" s="97"/>
      <c r="D261" s="97"/>
      <c r="E261" s="27"/>
      <c r="F261" s="5"/>
      <c r="G261" s="47">
        <v>3550.0</v>
      </c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114"/>
      <c r="B262" s="57" t="s">
        <v>85</v>
      </c>
      <c r="C262" s="97">
        <v>4170.0</v>
      </c>
      <c r="D262" s="97"/>
      <c r="E262" s="27"/>
      <c r="F262" s="5"/>
      <c r="G262" s="47">
        <v>18843.0</v>
      </c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114"/>
      <c r="B263" s="58" t="s">
        <v>5</v>
      </c>
      <c r="C263" s="97"/>
      <c r="D263" s="97">
        <v>4170.0</v>
      </c>
      <c r="E263" s="29">
        <f>D263</f>
        <v>4170</v>
      </c>
      <c r="F263" s="5"/>
      <c r="G263" s="5">
        <f>SUM(G259:G262)</f>
        <v>30713</v>
      </c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13"/>
      <c r="B264" s="95" t="s">
        <v>86</v>
      </c>
      <c r="C264" s="97"/>
      <c r="D264" s="97"/>
      <c r="E264" s="27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13"/>
      <c r="B265" s="48"/>
      <c r="C265" s="120">
        <f t="shared" ref="C265:D265" si="12">SUM(C250:C264)</f>
        <v>615726</v>
      </c>
      <c r="D265" s="120">
        <f t="shared" si="12"/>
        <v>615726</v>
      </c>
      <c r="E265" s="5">
        <f>SUM(E3:E264)</f>
        <v>2943256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121"/>
      <c r="B266" s="122" t="s">
        <v>107</v>
      </c>
      <c r="C266" s="123">
        <f t="shared" ref="C266:D266" si="13">C248+C228+C214+C191+C171+C160+C140+C114+C82+C44+C21+C265</f>
        <v>81321321</v>
      </c>
      <c r="D266" s="123">
        <f t="shared" si="13"/>
        <v>81321321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124"/>
      <c r="D267" s="12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124"/>
      <c r="D268" s="12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124"/>
      <c r="D269" s="12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124"/>
      <c r="D270" s="12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124"/>
      <c r="D271" s="12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124"/>
      <c r="D272" s="12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124"/>
      <c r="D273" s="12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124"/>
      <c r="D274" s="12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124"/>
      <c r="D275" s="12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124"/>
      <c r="D276" s="12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124"/>
      <c r="D277" s="12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124"/>
      <c r="D278" s="12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124"/>
      <c r="D279" s="12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124"/>
      <c r="D280" s="12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124"/>
      <c r="D281" s="12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124"/>
      <c r="D282" s="12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124"/>
      <c r="D283" s="12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124"/>
      <c r="D284" s="12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124"/>
      <c r="D285" s="12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124"/>
      <c r="D286" s="12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124"/>
      <c r="D287" s="12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124"/>
      <c r="D288" s="12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124"/>
      <c r="D289" s="12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124"/>
      <c r="D290" s="12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124"/>
      <c r="D291" s="12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124"/>
      <c r="D292" s="12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124"/>
      <c r="D293" s="12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124"/>
      <c r="D294" s="12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124"/>
      <c r="D295" s="12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124"/>
      <c r="D296" s="12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124"/>
      <c r="D297" s="12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124"/>
      <c r="D298" s="12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124"/>
      <c r="D299" s="12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124"/>
      <c r="D300" s="12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124"/>
      <c r="D301" s="12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124"/>
      <c r="D302" s="12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124"/>
      <c r="D303" s="12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124"/>
      <c r="D304" s="12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124"/>
      <c r="D305" s="12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124"/>
      <c r="D306" s="12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124"/>
      <c r="D307" s="12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124"/>
      <c r="D308" s="12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124"/>
      <c r="D309" s="12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124"/>
      <c r="D310" s="12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124"/>
      <c r="D311" s="12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124"/>
      <c r="D312" s="12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124"/>
      <c r="D313" s="12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124"/>
      <c r="D314" s="12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124"/>
      <c r="D315" s="12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124"/>
      <c r="D316" s="12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124"/>
      <c r="D317" s="12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124"/>
      <c r="D318" s="12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124"/>
      <c r="D319" s="12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124"/>
      <c r="D320" s="12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124"/>
      <c r="D321" s="12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124"/>
      <c r="D322" s="12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124"/>
      <c r="D323" s="12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124"/>
      <c r="D324" s="12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124"/>
      <c r="D325" s="12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124"/>
      <c r="D326" s="12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124"/>
      <c r="D327" s="12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124"/>
      <c r="D328" s="12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124"/>
      <c r="D329" s="12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124"/>
      <c r="D330" s="12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124"/>
      <c r="D331" s="12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124"/>
      <c r="D332" s="12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124"/>
      <c r="D333" s="12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124"/>
      <c r="D334" s="12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124"/>
      <c r="D335" s="12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124"/>
      <c r="D336" s="12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124"/>
      <c r="D337" s="12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124"/>
      <c r="D338" s="12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124"/>
      <c r="D339" s="12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124"/>
      <c r="D340" s="12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124"/>
      <c r="D341" s="12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124"/>
      <c r="D342" s="12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124"/>
      <c r="D343" s="12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124"/>
      <c r="D344" s="12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124"/>
      <c r="D345" s="12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124"/>
      <c r="D346" s="12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124"/>
      <c r="D347" s="12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124"/>
      <c r="D348" s="12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124"/>
      <c r="D349" s="12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124"/>
      <c r="D350" s="12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124"/>
      <c r="D351" s="12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124"/>
      <c r="D352" s="12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124"/>
      <c r="D353" s="12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124"/>
      <c r="D354" s="12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124"/>
      <c r="D355" s="12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124"/>
      <c r="D356" s="12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124"/>
      <c r="D357" s="12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124"/>
      <c r="D358" s="12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124"/>
      <c r="D359" s="12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124"/>
      <c r="D360" s="12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124"/>
      <c r="D361" s="12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124"/>
      <c r="D362" s="12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124"/>
      <c r="D363" s="12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124"/>
      <c r="D364" s="12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124"/>
      <c r="D365" s="12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124"/>
      <c r="D366" s="12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124"/>
      <c r="D367" s="12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124"/>
      <c r="D368" s="12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124"/>
      <c r="D369" s="12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124"/>
      <c r="D370" s="12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124"/>
      <c r="D371" s="12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124"/>
      <c r="D372" s="12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124"/>
      <c r="D373" s="12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124"/>
      <c r="D374" s="12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124"/>
      <c r="D375" s="12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124"/>
      <c r="D376" s="12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124"/>
      <c r="D377" s="12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124"/>
      <c r="D378" s="12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124"/>
      <c r="D379" s="12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124"/>
      <c r="D380" s="12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124"/>
      <c r="D381" s="12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124"/>
      <c r="D382" s="12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124"/>
      <c r="D383" s="12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124"/>
      <c r="D384" s="12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124"/>
      <c r="D385" s="12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124"/>
      <c r="D386" s="12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124"/>
      <c r="D387" s="12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124"/>
      <c r="D388" s="12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124"/>
      <c r="D389" s="12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124"/>
      <c r="D390" s="12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124"/>
      <c r="D391" s="12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124"/>
      <c r="D392" s="12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124"/>
      <c r="D393" s="12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124"/>
      <c r="D394" s="12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124"/>
      <c r="D395" s="12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124"/>
      <c r="D396" s="12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124"/>
      <c r="D397" s="12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124"/>
      <c r="D398" s="12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124"/>
      <c r="D399" s="12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124"/>
      <c r="D400" s="12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124"/>
      <c r="D401" s="12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124"/>
      <c r="D402" s="12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124"/>
      <c r="D403" s="12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124"/>
      <c r="D404" s="12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124"/>
      <c r="D405" s="12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124"/>
      <c r="D406" s="12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124"/>
      <c r="D407" s="12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124"/>
      <c r="D408" s="12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124"/>
      <c r="D409" s="12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124"/>
      <c r="D410" s="12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124"/>
      <c r="D411" s="12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124"/>
      <c r="D412" s="12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124"/>
      <c r="D413" s="12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124"/>
      <c r="D414" s="12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124"/>
      <c r="D415" s="12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124"/>
      <c r="D416" s="12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124"/>
      <c r="D417" s="12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124"/>
      <c r="D418" s="12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124"/>
      <c r="D419" s="12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124"/>
      <c r="D420" s="12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124"/>
      <c r="D421" s="12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124"/>
      <c r="D422" s="12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124"/>
      <c r="D423" s="12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124"/>
      <c r="D424" s="12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124"/>
      <c r="D425" s="12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124"/>
      <c r="D426" s="12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124"/>
      <c r="D427" s="12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124"/>
      <c r="D428" s="12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124"/>
      <c r="D429" s="12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124"/>
      <c r="D430" s="12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124"/>
      <c r="D431" s="12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124"/>
      <c r="D432" s="12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124"/>
      <c r="D433" s="12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124"/>
      <c r="D434" s="12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124"/>
      <c r="D435" s="12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124"/>
      <c r="D436" s="12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124"/>
      <c r="D437" s="12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124"/>
      <c r="D438" s="12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124"/>
      <c r="D439" s="12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124"/>
      <c r="D440" s="12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124"/>
      <c r="D441" s="12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124"/>
      <c r="D442" s="12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124"/>
      <c r="D443" s="12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124"/>
      <c r="D444" s="12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124"/>
      <c r="D445" s="12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124"/>
      <c r="D446" s="12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124"/>
      <c r="D447" s="12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124"/>
      <c r="D448" s="12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124"/>
      <c r="D449" s="12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124"/>
      <c r="D450" s="12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124"/>
      <c r="D451" s="12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124"/>
      <c r="D452" s="12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124"/>
      <c r="D453" s="12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124"/>
      <c r="D454" s="12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124"/>
      <c r="D455" s="12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124"/>
      <c r="D456" s="12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124"/>
      <c r="D457" s="12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124"/>
      <c r="D458" s="12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124"/>
      <c r="D459" s="12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124"/>
      <c r="D460" s="12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124"/>
      <c r="D461" s="12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124"/>
      <c r="D462" s="12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124"/>
      <c r="D463" s="12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124"/>
      <c r="D464" s="12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124"/>
      <c r="D465" s="12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124"/>
      <c r="D466" s="12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conditionalFormatting sqref="C1:D1024">
    <cfRule type="notContainsBlanks" dxfId="0" priority="1">
      <formula>LEN(TRIM(C1))&gt;0</formula>
    </cfRule>
  </conditionalFormatting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</row>
    <row r="2" ht="15.75" customHeight="1">
      <c r="A2" s="55"/>
      <c r="B2" s="127" t="s">
        <v>5</v>
      </c>
      <c r="C2" s="128"/>
      <c r="D2" s="55"/>
      <c r="E2" s="127" t="s">
        <v>6</v>
      </c>
      <c r="F2" s="128"/>
      <c r="G2" s="55"/>
      <c r="H2" s="127" t="s">
        <v>88</v>
      </c>
      <c r="I2" s="128"/>
      <c r="J2" s="55"/>
      <c r="K2" s="127" t="s">
        <v>108</v>
      </c>
      <c r="L2" s="128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</row>
    <row r="3" ht="15.75" customHeight="1">
      <c r="A3" s="55"/>
      <c r="B3" s="129" t="s">
        <v>2</v>
      </c>
      <c r="C3" s="129" t="s">
        <v>3</v>
      </c>
      <c r="D3" s="55"/>
      <c r="E3" s="129" t="s">
        <v>2</v>
      </c>
      <c r="F3" s="129" t="s">
        <v>3</v>
      </c>
      <c r="G3" s="55"/>
      <c r="H3" s="129" t="s">
        <v>2</v>
      </c>
      <c r="I3" s="129" t="s">
        <v>3</v>
      </c>
      <c r="J3" s="55"/>
      <c r="K3" s="129" t="s">
        <v>2</v>
      </c>
      <c r="L3" s="129" t="s">
        <v>3</v>
      </c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</row>
    <row r="4" ht="15.75" customHeight="1">
      <c r="A4" s="55"/>
      <c r="B4" s="130">
        <f>'Libro Diario 2023'!C3</f>
        <v>18400000</v>
      </c>
      <c r="C4" s="131">
        <f>'Libro Diario 2023'!D13</f>
        <v>24169</v>
      </c>
      <c r="D4" s="55"/>
      <c r="E4" s="55"/>
      <c r="F4" s="131">
        <f>'Libro Diario 2023'!D4</f>
        <v>18400000</v>
      </c>
      <c r="G4" s="130"/>
      <c r="H4" s="132">
        <f>'Libro Diario 2023'!C12</f>
        <v>24169</v>
      </c>
      <c r="I4" s="130"/>
      <c r="J4" s="130"/>
      <c r="K4" s="132">
        <f>'Libro Diario 2023'!C15</f>
        <v>520000</v>
      </c>
      <c r="L4" s="130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</row>
    <row r="5" ht="15.75" customHeight="1">
      <c r="A5" s="55"/>
      <c r="B5" s="130">
        <f>'Libro Diario 2023'!C6</f>
        <v>6000000</v>
      </c>
      <c r="C5" s="131">
        <f>'Libro Diario 2023'!D16</f>
        <v>520000</v>
      </c>
      <c r="D5" s="55"/>
      <c r="E5" s="55"/>
      <c r="F5" s="131">
        <f>'Libro Diario 2023'!D7</f>
        <v>6000000</v>
      </c>
      <c r="G5" s="130"/>
      <c r="H5" s="132">
        <f>'Libro Diario 2023'!C26</f>
        <v>23739</v>
      </c>
      <c r="I5" s="130"/>
      <c r="J5" s="130"/>
      <c r="K5" s="132">
        <f>'Libro Diario 2023'!C23</f>
        <v>520000</v>
      </c>
      <c r="L5" s="130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</row>
    <row r="6" ht="15.75" customHeight="1">
      <c r="A6" s="55"/>
      <c r="B6" s="130">
        <f>'Libro Diario 2023'!C9</f>
        <v>11021283</v>
      </c>
      <c r="C6" s="131">
        <f>'Libro Diario 2023'!D24</f>
        <v>520000</v>
      </c>
      <c r="D6" s="55"/>
      <c r="E6" s="55"/>
      <c r="F6" s="131">
        <f>'Libro Diario 2023'!D10</f>
        <v>11021283</v>
      </c>
      <c r="G6" s="130"/>
      <c r="H6" s="132">
        <f>'Libro Diario 2023'!C58</f>
        <v>26239</v>
      </c>
      <c r="I6" s="130"/>
      <c r="J6" s="130"/>
      <c r="K6" s="132">
        <f>'Libro Diario 2023'!C64</f>
        <v>520000</v>
      </c>
      <c r="L6" s="130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</row>
    <row r="7" ht="15.75" customHeight="1">
      <c r="A7" s="55"/>
      <c r="B7" s="130">
        <f>'Libro Diario 2023'!C67</f>
        <v>4600000</v>
      </c>
      <c r="C7" s="131">
        <f>'Libro Diario 2023'!D27</f>
        <v>23739</v>
      </c>
      <c r="D7" s="55"/>
      <c r="E7" s="55"/>
      <c r="F7" s="131">
        <f>'Libro Diario 2023'!D68</f>
        <v>4600000</v>
      </c>
      <c r="G7" s="130"/>
      <c r="H7" s="132">
        <f>'Libro Diario 2023'!C61</f>
        <v>9990</v>
      </c>
      <c r="I7" s="130"/>
      <c r="J7" s="130"/>
      <c r="K7" s="132">
        <f>'Libro Diario 2023'!C96</f>
        <v>520000</v>
      </c>
      <c r="L7" s="130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</row>
    <row r="8" ht="15.75" customHeight="1">
      <c r="A8" s="55"/>
      <c r="B8" s="130">
        <f>'Libro Diario 2023'!C18</f>
        <v>544169</v>
      </c>
      <c r="C8" s="131">
        <f>'Libro Diario 2023'!D36</f>
        <v>2902800</v>
      </c>
      <c r="D8" s="55"/>
      <c r="E8" s="133"/>
      <c r="F8" s="134">
        <f>SUM(F4:F7)</f>
        <v>40021283</v>
      </c>
      <c r="G8" s="130"/>
      <c r="H8" s="132">
        <f>'Libro Diario 2023'!C182</f>
        <v>61766</v>
      </c>
      <c r="I8" s="130"/>
      <c r="J8" s="130"/>
      <c r="K8" s="132">
        <f>'Libro Diario 2023'!C125</f>
        <v>300000</v>
      </c>
      <c r="L8" s="130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</row>
    <row r="9" ht="15.75" customHeight="1">
      <c r="A9" s="55"/>
      <c r="B9" s="135">
        <f>'Libro Diario 2023'!C29</f>
        <v>543739</v>
      </c>
      <c r="C9" s="131">
        <f>'Libro Diario 2023'!D39</f>
        <v>159431</v>
      </c>
      <c r="D9" s="55"/>
      <c r="E9" s="55"/>
      <c r="F9" s="130"/>
      <c r="G9" s="130"/>
      <c r="H9" s="132">
        <f>'Libro Diario 2023'!C199</f>
        <v>34107</v>
      </c>
      <c r="I9" s="130"/>
      <c r="J9" s="130"/>
      <c r="K9" s="136">
        <f>SUM(K4:K8)</f>
        <v>2380000</v>
      </c>
      <c r="L9" s="137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</row>
    <row r="10" ht="15.75" customHeight="1">
      <c r="A10" s="55"/>
      <c r="B10" s="130">
        <f>'Libro Diario 2023'!C70</f>
        <v>556229</v>
      </c>
      <c r="C10" s="131">
        <f>'Libro Diario 2023'!D47</f>
        <v>151131</v>
      </c>
      <c r="D10" s="55"/>
      <c r="E10" s="55"/>
      <c r="F10" s="130"/>
      <c r="G10" s="130"/>
      <c r="H10" s="132">
        <f>'Libro Diario 2023'!C216</f>
        <v>10990</v>
      </c>
      <c r="I10" s="130"/>
      <c r="J10" s="130"/>
      <c r="K10" s="130"/>
      <c r="L10" s="130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</row>
    <row r="11" ht="15.75" customHeight="1">
      <c r="A11" s="55"/>
      <c r="B11" s="130">
        <f>'Libro Diario 2023'!C99</f>
        <v>520000</v>
      </c>
      <c r="C11" s="131">
        <f>'Libro Diario 2023'!D50</f>
        <v>695040</v>
      </c>
      <c r="D11" s="55"/>
      <c r="E11" s="55"/>
      <c r="F11" s="130"/>
      <c r="G11" s="130"/>
      <c r="H11" s="132">
        <f>'Libro Diario 2023'!C236</f>
        <v>54960</v>
      </c>
      <c r="I11" s="130"/>
      <c r="J11" s="130"/>
      <c r="K11" s="130"/>
      <c r="L11" s="130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</row>
    <row r="12" ht="15.75" customHeight="1">
      <c r="A12" s="55"/>
      <c r="B12" s="130">
        <f>'Libro Diario 2023'!C131</f>
        <v>341575</v>
      </c>
      <c r="C12" s="131">
        <f>'Libro Diario 2023'!D53</f>
        <v>477200</v>
      </c>
      <c r="D12" s="55"/>
      <c r="E12" s="55"/>
      <c r="F12" s="130"/>
      <c r="G12" s="130"/>
      <c r="H12" s="132">
        <f>'Libro Diario 2023'!C253</f>
        <v>22980</v>
      </c>
      <c r="I12" s="130"/>
      <c r="J12" s="130"/>
      <c r="K12" s="130"/>
      <c r="L12" s="130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</row>
    <row r="13" ht="15.75" customHeight="1">
      <c r="A13" s="55"/>
      <c r="B13" s="130">
        <f>'Libro Diario 2023'!C202</f>
        <v>74146</v>
      </c>
      <c r="C13" s="131">
        <f>'Libro Diario 2023'!D56</f>
        <v>1139970</v>
      </c>
      <c r="D13" s="55"/>
      <c r="E13" s="55"/>
      <c r="F13" s="130"/>
      <c r="G13" s="130"/>
      <c r="H13" s="136">
        <f>SUM(H4:H12)</f>
        <v>268940</v>
      </c>
      <c r="I13" s="133"/>
      <c r="J13" s="130"/>
      <c r="K13" s="130"/>
      <c r="L13" s="130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</row>
    <row r="14" ht="15.75" customHeight="1">
      <c r="A14" s="55"/>
      <c r="B14" s="130">
        <f>'Libro Diario 2023'!C219</f>
        <v>17880</v>
      </c>
      <c r="C14" s="131">
        <f>'Libro Diario 2023'!D59</f>
        <v>26239</v>
      </c>
      <c r="D14" s="55"/>
      <c r="E14" s="55"/>
      <c r="F14" s="55"/>
      <c r="G14" s="55"/>
      <c r="H14" s="55"/>
      <c r="I14" s="55"/>
      <c r="J14" s="55"/>
      <c r="K14" s="55"/>
      <c r="L14" s="55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</row>
    <row r="15" ht="15.75" customHeight="1">
      <c r="A15" s="55"/>
      <c r="B15" s="130">
        <f>'Libro Diario 2023'!C239</f>
        <v>203439</v>
      </c>
      <c r="C15" s="131">
        <f>'Libro Diario 2023'!D62</f>
        <v>9990</v>
      </c>
      <c r="D15" s="55"/>
      <c r="E15" s="55"/>
      <c r="F15" s="55"/>
      <c r="G15" s="55"/>
      <c r="H15" s="55"/>
      <c r="I15" s="55"/>
      <c r="J15" s="55"/>
      <c r="K15" s="55"/>
      <c r="L15" s="55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</row>
    <row r="16" ht="15.75" customHeight="1">
      <c r="A16" s="55"/>
      <c r="B16" s="130">
        <f>'Libro Diario 2023'!C256</f>
        <v>57863</v>
      </c>
      <c r="C16" s="131">
        <f>'Libro Diario 2023'!D65</f>
        <v>520000</v>
      </c>
      <c r="D16" s="55"/>
      <c r="E16" s="55"/>
      <c r="F16" s="55"/>
      <c r="G16" s="55"/>
      <c r="H16" s="55"/>
      <c r="I16" s="55"/>
      <c r="J16" s="55"/>
      <c r="K16" s="55"/>
      <c r="L16" s="55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</row>
    <row r="17" ht="15.75" customHeight="1">
      <c r="A17" s="55"/>
      <c r="B17" s="130">
        <f>'Libro Diario 2023'!C185</f>
        <v>84216</v>
      </c>
      <c r="C17" s="131">
        <f>'Libro Diario 2023'!D74</f>
        <v>1912500</v>
      </c>
      <c r="D17" s="55"/>
      <c r="E17" s="55"/>
      <c r="F17" s="55"/>
      <c r="G17" s="55"/>
      <c r="H17" s="55"/>
      <c r="I17" s="55"/>
      <c r="J17" s="55"/>
      <c r="K17" s="55"/>
      <c r="L17" s="55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</row>
    <row r="18" ht="15.75" customHeight="1">
      <c r="A18" s="55"/>
      <c r="B18" s="130"/>
      <c r="C18" s="131">
        <f>'Libro Diario 2023'!D77</f>
        <v>814451</v>
      </c>
      <c r="D18" s="55"/>
      <c r="E18" s="55"/>
      <c r="F18" s="55"/>
      <c r="G18" s="55"/>
      <c r="H18" s="55"/>
      <c r="I18" s="55"/>
      <c r="J18" s="55"/>
      <c r="K18" s="55"/>
      <c r="L18" s="55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</row>
    <row r="19" ht="15.75" customHeight="1">
      <c r="A19" s="55"/>
      <c r="B19" s="130"/>
      <c r="C19" s="131">
        <f>'Libro Diario 2023'!D80</f>
        <v>199999</v>
      </c>
      <c r="D19" s="55"/>
      <c r="E19" s="55"/>
      <c r="F19" s="55"/>
      <c r="G19" s="55"/>
      <c r="H19" s="55"/>
      <c r="I19" s="55"/>
      <c r="J19" s="55"/>
      <c r="K19" s="55"/>
      <c r="L19" s="55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</row>
    <row r="20" ht="15.75" customHeight="1">
      <c r="A20" s="55"/>
      <c r="B20" s="130"/>
      <c r="C20" s="138">
        <f>'Libro Diario 2023'!D85</f>
        <v>2038164</v>
      </c>
      <c r="D20" s="55"/>
      <c r="E20" s="55"/>
      <c r="F20" s="55"/>
      <c r="G20" s="55"/>
      <c r="H20" s="55"/>
      <c r="I20" s="55"/>
      <c r="J20" s="55"/>
      <c r="K20" s="55"/>
      <c r="L20" s="55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</row>
    <row r="21" ht="15.75" customHeight="1">
      <c r="A21" s="55"/>
      <c r="B21" s="130"/>
      <c r="C21" s="131">
        <f>'Libro Diario 2023'!D88</f>
        <v>3566787</v>
      </c>
      <c r="D21" s="55"/>
      <c r="E21" s="55"/>
      <c r="F21" s="55"/>
      <c r="G21" s="55"/>
      <c r="H21" s="55"/>
      <c r="I21" s="55"/>
      <c r="J21" s="55"/>
      <c r="K21" s="55"/>
      <c r="L21" s="55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</row>
    <row r="22" ht="15.75" customHeight="1">
      <c r="A22" s="55"/>
      <c r="B22" s="130"/>
      <c r="C22" s="131">
        <f>'Libro Diario 2023'!D91</f>
        <v>307500</v>
      </c>
      <c r="D22" s="55"/>
      <c r="E22" s="55"/>
      <c r="F22" s="55"/>
      <c r="G22" s="55"/>
      <c r="H22" s="55"/>
      <c r="I22" s="55"/>
      <c r="J22" s="55"/>
      <c r="K22" s="55"/>
      <c r="L22" s="55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</row>
    <row r="23" ht="15.75" customHeight="1">
      <c r="A23" s="55"/>
      <c r="B23" s="130"/>
      <c r="C23" s="139">
        <v>1136558.0</v>
      </c>
      <c r="D23" s="55"/>
      <c r="E23" s="55"/>
      <c r="F23" s="55"/>
      <c r="G23" s="55"/>
      <c r="H23" s="55"/>
      <c r="I23" s="55"/>
      <c r="J23" s="55"/>
      <c r="K23" s="55"/>
      <c r="L23" s="55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</row>
    <row r="24" ht="15.75" customHeight="1">
      <c r="A24" s="55"/>
      <c r="B24" s="130"/>
      <c r="C24" s="131">
        <f>'Libro Diario 2023'!D97</f>
        <v>520000</v>
      </c>
      <c r="D24" s="55"/>
      <c r="E24" s="55"/>
      <c r="F24" s="55"/>
      <c r="G24" s="55"/>
      <c r="H24" s="55"/>
      <c r="I24" s="55"/>
      <c r="J24" s="55"/>
      <c r="K24" s="55"/>
      <c r="L24" s="55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</row>
    <row r="25" ht="15.75" customHeight="1">
      <c r="A25" s="55"/>
      <c r="B25" s="130"/>
      <c r="C25" s="131">
        <f>'Libro Diario 2023'!D103</f>
        <v>2538300</v>
      </c>
      <c r="D25" s="55"/>
      <c r="E25" s="55"/>
      <c r="F25" s="55"/>
      <c r="G25" s="55"/>
      <c r="H25" s="55"/>
      <c r="I25" s="55"/>
      <c r="J25" s="55"/>
      <c r="K25" s="55"/>
      <c r="L25" s="55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</row>
    <row r="26" ht="15.75" customHeight="1">
      <c r="A26" s="55"/>
      <c r="B26" s="130"/>
      <c r="C26" s="131">
        <f>'Libro Diario 2023'!D106</f>
        <v>518116</v>
      </c>
      <c r="D26" s="55"/>
      <c r="E26" s="55"/>
      <c r="F26" s="55"/>
      <c r="G26" s="55"/>
      <c r="H26" s="55"/>
      <c r="I26" s="55"/>
      <c r="J26" s="55"/>
      <c r="K26" s="55"/>
      <c r="L26" s="55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</row>
    <row r="27" ht="15.75" customHeight="1">
      <c r="A27" s="55"/>
      <c r="B27" s="130"/>
      <c r="C27" s="131">
        <f>'Libro Diario 2023'!D109</f>
        <v>2500000</v>
      </c>
      <c r="D27" s="55"/>
      <c r="E27" s="55"/>
      <c r="F27" s="55"/>
      <c r="G27" s="55"/>
      <c r="H27" s="55"/>
      <c r="I27" s="55"/>
      <c r="J27" s="55"/>
      <c r="K27" s="55"/>
      <c r="L27" s="55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</row>
    <row r="28" ht="15.75" customHeight="1">
      <c r="A28" s="55"/>
      <c r="B28" s="130"/>
      <c r="C28" s="131">
        <f>'Libro Diario 2023'!D112</f>
        <v>1817409</v>
      </c>
      <c r="D28" s="55"/>
      <c r="E28" s="55"/>
      <c r="F28" s="55"/>
      <c r="G28" s="55"/>
      <c r="H28" s="55"/>
      <c r="I28" s="55"/>
      <c r="J28" s="55"/>
      <c r="K28" s="55"/>
      <c r="L28" s="55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</row>
    <row r="29" ht="15.75" customHeight="1">
      <c r="A29" s="55"/>
      <c r="B29" s="130"/>
      <c r="C29" s="131">
        <f>'Libro Diario 2023'!D117</f>
        <v>298086</v>
      </c>
      <c r="D29" s="55"/>
      <c r="E29" s="55"/>
      <c r="F29" s="55"/>
      <c r="G29" s="55"/>
      <c r="H29" s="55"/>
      <c r="I29" s="55"/>
      <c r="J29" s="55"/>
      <c r="K29" s="55"/>
      <c r="L29" s="55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</row>
    <row r="30" ht="15.75" customHeight="1">
      <c r="A30" s="55"/>
      <c r="B30" s="130"/>
      <c r="C30" s="131">
        <f>'Libro Diario 2023'!D120</f>
        <v>421700</v>
      </c>
      <c r="D30" s="55"/>
      <c r="E30" s="55"/>
      <c r="F30" s="55"/>
      <c r="G30" s="55"/>
      <c r="H30" s="55"/>
      <c r="I30" s="55"/>
      <c r="J30" s="55"/>
      <c r="K30" s="55"/>
      <c r="L30" s="55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</row>
    <row r="31" ht="15.75" customHeight="1">
      <c r="A31" s="55"/>
      <c r="B31" s="130"/>
      <c r="C31" s="131">
        <f>'Libro Diario 2023'!D123</f>
        <v>100158</v>
      </c>
      <c r="D31" s="55"/>
      <c r="E31" s="55"/>
      <c r="F31" s="55"/>
      <c r="G31" s="55"/>
      <c r="H31" s="55"/>
      <c r="I31" s="55"/>
      <c r="J31" s="55"/>
      <c r="K31" s="55"/>
      <c r="L31" s="55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</row>
    <row r="32" ht="15.75" customHeight="1">
      <c r="A32" s="55"/>
      <c r="B32" s="130"/>
      <c r="C32" s="131">
        <f>'Libro Diario 2023'!D126</f>
        <v>300000</v>
      </c>
      <c r="D32" s="55"/>
      <c r="E32" s="55"/>
      <c r="F32" s="55"/>
      <c r="G32" s="55"/>
      <c r="H32" s="55"/>
      <c r="I32" s="55"/>
      <c r="J32" s="55"/>
      <c r="K32" s="55"/>
      <c r="L32" s="55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</row>
    <row r="33" ht="15.75" customHeight="1">
      <c r="A33" s="55"/>
      <c r="B33" s="130"/>
      <c r="C33" s="131">
        <f>'Libro Diario 2023'!D129</f>
        <v>41575</v>
      </c>
      <c r="D33" s="55"/>
      <c r="E33" s="55"/>
      <c r="F33" s="55"/>
      <c r="G33" s="55"/>
      <c r="H33" s="55"/>
      <c r="I33" s="55"/>
      <c r="J33" s="55"/>
      <c r="K33" s="55"/>
      <c r="L33" s="55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</row>
    <row r="34" ht="15.75" customHeight="1">
      <c r="A34" s="55"/>
      <c r="B34" s="130"/>
      <c r="C34" s="131">
        <f>'Libro Diario 2023'!D135</f>
        <v>1470300</v>
      </c>
      <c r="D34" s="55"/>
      <c r="E34" s="55"/>
      <c r="F34" s="55"/>
      <c r="G34" s="55"/>
      <c r="H34" s="55"/>
      <c r="I34" s="55"/>
      <c r="J34" s="55"/>
      <c r="K34" s="55"/>
      <c r="L34" s="55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</row>
    <row r="35" ht="15.75" customHeight="1">
      <c r="A35" s="55"/>
      <c r="B35" s="130"/>
      <c r="C35" s="131">
        <f>'Libro Diario 2023'!D138</f>
        <v>209650</v>
      </c>
      <c r="D35" s="55"/>
      <c r="E35" s="55"/>
      <c r="F35" s="55"/>
      <c r="G35" s="55"/>
      <c r="H35" s="55"/>
      <c r="I35" s="55"/>
      <c r="J35" s="55"/>
      <c r="K35" s="55"/>
      <c r="L35" s="55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</row>
    <row r="36" ht="15.75" customHeight="1">
      <c r="A36" s="55"/>
      <c r="B36" s="130"/>
      <c r="C36" s="131">
        <f>'Libro Diario 2023'!D143</f>
        <v>122343</v>
      </c>
      <c r="D36" s="55"/>
      <c r="E36" s="55"/>
      <c r="F36" s="55"/>
      <c r="G36" s="55"/>
      <c r="H36" s="55"/>
      <c r="I36" s="55"/>
      <c r="J36" s="55"/>
      <c r="K36" s="55"/>
      <c r="L36" s="55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</row>
    <row r="37" ht="15.75" customHeight="1">
      <c r="A37" s="55"/>
      <c r="B37" s="130"/>
      <c r="C37" s="131">
        <f>'Libro Diario 2023'!D146</f>
        <v>120610</v>
      </c>
      <c r="D37" s="55"/>
      <c r="E37" s="55"/>
      <c r="F37" s="55"/>
      <c r="G37" s="55"/>
      <c r="H37" s="55"/>
      <c r="I37" s="55"/>
      <c r="J37" s="55"/>
      <c r="K37" s="55"/>
      <c r="L37" s="55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</row>
    <row r="38" ht="15.75" customHeight="1">
      <c r="A38" s="55"/>
      <c r="B38" s="130"/>
      <c r="C38" s="131">
        <f>'Libro Diario 2023'!D149</f>
        <v>264271</v>
      </c>
      <c r="D38" s="55"/>
      <c r="E38" s="55"/>
      <c r="F38" s="55"/>
      <c r="G38" s="55"/>
      <c r="H38" s="55"/>
      <c r="I38" s="55"/>
      <c r="J38" s="55"/>
      <c r="K38" s="55"/>
      <c r="L38" s="55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</row>
    <row r="39" ht="15.75" customHeight="1">
      <c r="A39" s="55"/>
      <c r="B39" s="130"/>
      <c r="C39" s="131">
        <f>'Libro Diario 2023'!D152</f>
        <v>252966</v>
      </c>
      <c r="D39" s="55"/>
      <c r="E39" s="55"/>
      <c r="F39" s="55"/>
      <c r="G39" s="55"/>
      <c r="H39" s="55"/>
      <c r="I39" s="55"/>
      <c r="J39" s="55"/>
      <c r="K39" s="55"/>
      <c r="L39" s="55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</row>
    <row r="40" ht="15.75" customHeight="1">
      <c r="A40" s="55"/>
      <c r="B40" s="130"/>
      <c r="C40" s="131">
        <f>'Libro Diario 2023'!D155</f>
        <v>1522500</v>
      </c>
      <c r="D40" s="55"/>
      <c r="E40" s="55"/>
      <c r="F40" s="55"/>
      <c r="G40" s="55"/>
      <c r="H40" s="55"/>
      <c r="I40" s="55"/>
      <c r="J40" s="55"/>
      <c r="K40" s="55"/>
      <c r="L40" s="55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</row>
    <row r="41" ht="15.75" customHeight="1">
      <c r="A41" s="55"/>
      <c r="B41" s="130"/>
      <c r="C41" s="131">
        <f>'Libro Diario 2023'!D158</f>
        <v>40000</v>
      </c>
      <c r="D41" s="55"/>
      <c r="E41" s="55"/>
      <c r="F41" s="55"/>
      <c r="G41" s="55"/>
      <c r="H41" s="55"/>
      <c r="I41" s="55"/>
      <c r="J41" s="55"/>
      <c r="K41" s="55"/>
      <c r="L41" s="55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</row>
    <row r="42" ht="15.75" customHeight="1">
      <c r="A42" s="55"/>
      <c r="B42" s="130"/>
      <c r="C42" s="131">
        <f>'Libro Diario 2023'!D163</f>
        <v>696000</v>
      </c>
      <c r="D42" s="55"/>
      <c r="E42" s="55"/>
      <c r="F42" s="55"/>
      <c r="G42" s="55"/>
      <c r="H42" s="55"/>
      <c r="I42" s="55"/>
      <c r="J42" s="55"/>
      <c r="K42" s="55"/>
      <c r="L42" s="55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</row>
    <row r="43" ht="15.75" customHeight="1">
      <c r="A43" s="55"/>
      <c r="B43" s="130"/>
      <c r="C43" s="131">
        <f>'Libro Diario 2023'!D166</f>
        <v>245782</v>
      </c>
      <c r="D43" s="55"/>
      <c r="E43" s="55"/>
      <c r="F43" s="55"/>
      <c r="G43" s="55"/>
      <c r="H43" s="55"/>
      <c r="I43" s="55"/>
      <c r="J43" s="55"/>
      <c r="K43" s="55"/>
      <c r="L43" s="55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</row>
    <row r="44" ht="15.75" customHeight="1">
      <c r="A44" s="55"/>
      <c r="B44" s="130"/>
      <c r="C44" s="131">
        <v>2450.0</v>
      </c>
      <c r="D44" s="55"/>
      <c r="E44" s="55"/>
      <c r="F44" s="55"/>
      <c r="G44" s="55"/>
      <c r="H44" s="55"/>
      <c r="I44" s="55"/>
      <c r="J44" s="55"/>
      <c r="K44" s="55"/>
      <c r="L44" s="55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</row>
    <row r="45" ht="15.75" customHeight="1">
      <c r="A45" s="55"/>
      <c r="B45" s="130"/>
      <c r="C45" s="131">
        <f>'Libro Diario 2023'!D174</f>
        <v>348000</v>
      </c>
      <c r="D45" s="55"/>
      <c r="E45" s="55"/>
      <c r="F45" s="55"/>
      <c r="G45" s="55"/>
      <c r="H45" s="55"/>
      <c r="I45" s="55"/>
      <c r="J45" s="55"/>
      <c r="K45" s="55"/>
      <c r="L45" s="55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</row>
    <row r="46" ht="15.75" customHeight="1">
      <c r="A46" s="55"/>
      <c r="B46" s="130"/>
      <c r="C46" s="131">
        <f>'Libro Diario 2023'!D177</f>
        <v>1768000</v>
      </c>
      <c r="D46" s="55"/>
      <c r="E46" s="55"/>
      <c r="F46" s="55"/>
      <c r="G46" s="55"/>
      <c r="H46" s="55"/>
      <c r="I46" s="55"/>
      <c r="J46" s="55"/>
      <c r="K46" s="55"/>
      <c r="L46" s="55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</row>
    <row r="47" ht="15.75" customHeight="1">
      <c r="A47" s="55"/>
      <c r="B47" s="130"/>
      <c r="C47" s="131">
        <f>'Libro Diario 2023'!D180</f>
        <v>104000</v>
      </c>
      <c r="D47" s="55"/>
      <c r="E47" s="55"/>
      <c r="F47" s="55"/>
      <c r="G47" s="55"/>
      <c r="H47" s="55"/>
      <c r="I47" s="55"/>
      <c r="J47" s="55"/>
      <c r="K47" s="55"/>
      <c r="L47" s="55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</row>
    <row r="48" ht="15.75" customHeight="1">
      <c r="A48" s="55"/>
      <c r="B48" s="130"/>
      <c r="C48" s="131">
        <f>'Libro Diario 2023'!D183</f>
        <v>61766</v>
      </c>
      <c r="D48" s="55"/>
      <c r="E48" s="55"/>
      <c r="F48" s="55"/>
      <c r="G48" s="55"/>
      <c r="H48" s="55"/>
      <c r="I48" s="55"/>
      <c r="J48" s="55"/>
      <c r="K48" s="55"/>
      <c r="L48" s="55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</row>
    <row r="49" ht="15.75" customHeight="1">
      <c r="A49" s="55"/>
      <c r="B49" s="130"/>
      <c r="C49" s="139">
        <v>20000.0</v>
      </c>
      <c r="D49" s="55"/>
      <c r="E49" s="55"/>
      <c r="F49" s="55"/>
      <c r="G49" s="55"/>
      <c r="H49" s="55"/>
      <c r="I49" s="55"/>
      <c r="J49" s="55"/>
      <c r="K49" s="55"/>
      <c r="L49" s="55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</row>
    <row r="50" ht="15.75" customHeight="1">
      <c r="A50" s="55"/>
      <c r="B50" s="130"/>
      <c r="C50" s="131">
        <f>'Libro Diario 2023'!D194</f>
        <v>483140</v>
      </c>
      <c r="D50" s="55"/>
      <c r="E50" s="55"/>
      <c r="F50" s="55"/>
      <c r="G50" s="55"/>
      <c r="H50" s="55"/>
      <c r="I50" s="55"/>
      <c r="J50" s="55"/>
      <c r="K50" s="55"/>
      <c r="L50" s="55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</row>
    <row r="51" ht="15.75" customHeight="1">
      <c r="A51" s="55"/>
      <c r="B51" s="130"/>
      <c r="C51" s="131">
        <f>'Libro Diario 2023'!D197</f>
        <v>52000</v>
      </c>
      <c r="D51" s="55"/>
      <c r="E51" s="55"/>
      <c r="F51" s="55"/>
      <c r="G51" s="55"/>
      <c r="H51" s="55"/>
      <c r="I51" s="55"/>
      <c r="J51" s="55"/>
      <c r="K51" s="55"/>
      <c r="L51" s="55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</row>
    <row r="52" ht="15.75" customHeight="1">
      <c r="A52" s="55"/>
      <c r="B52" s="130"/>
      <c r="C52" s="131">
        <f>'Libro Diario 2023'!D200</f>
        <v>34107</v>
      </c>
      <c r="D52" s="55"/>
      <c r="E52" s="55"/>
      <c r="F52" s="55"/>
      <c r="G52" s="55"/>
      <c r="H52" s="55"/>
      <c r="I52" s="55"/>
      <c r="J52" s="55"/>
      <c r="K52" s="55"/>
      <c r="L52" s="55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</row>
    <row r="53" ht="15.75" customHeight="1">
      <c r="A53" s="55"/>
      <c r="B53" s="130"/>
      <c r="C53" s="139">
        <v>17778.0</v>
      </c>
      <c r="D53" s="55"/>
      <c r="E53" s="55"/>
      <c r="F53" s="55"/>
      <c r="G53" s="55"/>
      <c r="H53" s="55"/>
      <c r="I53" s="55"/>
      <c r="J53" s="55"/>
      <c r="K53" s="55"/>
      <c r="L53" s="55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</row>
    <row r="54" ht="15.75" customHeight="1">
      <c r="A54" s="55"/>
      <c r="B54" s="130"/>
      <c r="C54" s="131">
        <f>'Libro Diario 2023'!D212</f>
        <v>12261</v>
      </c>
      <c r="D54" s="55"/>
      <c r="E54" s="55"/>
      <c r="F54" s="55"/>
      <c r="G54" s="55"/>
      <c r="H54" s="55"/>
      <c r="I54" s="55"/>
      <c r="J54" s="55"/>
      <c r="K54" s="55"/>
      <c r="L54" s="55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</row>
    <row r="55" ht="15.75" customHeight="1">
      <c r="A55" s="55"/>
      <c r="B55" s="130"/>
      <c r="C55" s="131">
        <v>10990.0</v>
      </c>
      <c r="D55" s="55"/>
      <c r="E55" s="55"/>
      <c r="F55" s="55"/>
      <c r="G55" s="55"/>
      <c r="H55" s="55"/>
      <c r="I55" s="55"/>
      <c r="J55" s="55"/>
      <c r="K55" s="55"/>
      <c r="L55" s="55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</row>
    <row r="56" ht="15.75" customHeight="1">
      <c r="A56" s="55"/>
      <c r="B56" s="130"/>
      <c r="C56" s="139">
        <v>2390.0</v>
      </c>
      <c r="D56" s="55"/>
      <c r="E56" s="55"/>
      <c r="F56" s="55"/>
      <c r="G56" s="55"/>
      <c r="H56" s="55"/>
      <c r="I56" s="55"/>
      <c r="J56" s="55"/>
      <c r="K56" s="55"/>
      <c r="L56" s="55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</row>
    <row r="57" ht="15.75" customHeight="1">
      <c r="A57" s="55"/>
      <c r="B57" s="130"/>
      <c r="C57" s="131">
        <v>4500.0</v>
      </c>
      <c r="D57" s="55"/>
      <c r="E57" s="55"/>
      <c r="F57" s="55"/>
      <c r="G57" s="55"/>
      <c r="H57" s="55"/>
      <c r="I57" s="55"/>
      <c r="J57" s="55"/>
      <c r="K57" s="55"/>
      <c r="L57" s="55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</row>
    <row r="58" ht="15.75" customHeight="1">
      <c r="A58" s="55"/>
      <c r="B58" s="130"/>
      <c r="C58" s="131">
        <v>12261.0</v>
      </c>
      <c r="D58" s="55"/>
      <c r="E58" s="55"/>
      <c r="F58" s="55"/>
      <c r="G58" s="55"/>
      <c r="H58" s="55"/>
      <c r="I58" s="55"/>
      <c r="J58" s="55"/>
      <c r="K58" s="55"/>
      <c r="L58" s="55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</row>
    <row r="59" ht="15.75" customHeight="1">
      <c r="A59" s="55"/>
      <c r="B59" s="130"/>
      <c r="C59" s="131">
        <f>'Libro Diario 2023'!D231</f>
        <v>1876714</v>
      </c>
      <c r="D59" s="55"/>
      <c r="E59" s="55"/>
      <c r="F59" s="55"/>
      <c r="G59" s="55"/>
      <c r="H59" s="55"/>
      <c r="I59" s="55"/>
      <c r="J59" s="55"/>
      <c r="K59" s="55"/>
      <c r="L59" s="55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</row>
    <row r="60" ht="15.75" customHeight="1">
      <c r="A60" s="55"/>
      <c r="B60" s="130"/>
      <c r="C60" s="131">
        <f>'Libro Diario 2023'!D234</f>
        <v>1660000</v>
      </c>
      <c r="D60" s="55"/>
      <c r="E60" s="55"/>
      <c r="F60" s="55"/>
      <c r="G60" s="55"/>
      <c r="H60" s="55"/>
      <c r="I60" s="55"/>
      <c r="J60" s="55"/>
      <c r="K60" s="55"/>
      <c r="L60" s="55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</row>
    <row r="61" ht="15.75" customHeight="1">
      <c r="A61" s="55"/>
      <c r="B61" s="140"/>
      <c r="C61" s="139">
        <v>138949.0</v>
      </c>
      <c r="D61" s="55"/>
      <c r="E61" s="55"/>
      <c r="F61" s="55"/>
      <c r="G61" s="55"/>
      <c r="H61" s="55"/>
      <c r="I61" s="55"/>
      <c r="J61" s="55"/>
      <c r="K61" s="55"/>
      <c r="L61" s="55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</row>
    <row r="62" ht="15.75" customHeight="1">
      <c r="A62" s="55"/>
      <c r="B62" s="140"/>
      <c r="C62" s="131">
        <f>'Libro Diario 2023'!D237</f>
        <v>54960</v>
      </c>
      <c r="D62" s="55"/>
      <c r="E62" s="55"/>
      <c r="F62" s="55"/>
      <c r="G62" s="55"/>
      <c r="H62" s="55"/>
      <c r="I62" s="55"/>
      <c r="J62" s="55"/>
      <c r="K62" s="55"/>
      <c r="L62" s="55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</row>
    <row r="63" ht="15.75" customHeight="1">
      <c r="A63" s="55"/>
      <c r="B63" s="140"/>
      <c r="C63" s="131">
        <v>9530.0</v>
      </c>
      <c r="D63" s="55"/>
      <c r="E63" s="55"/>
      <c r="F63" s="55"/>
      <c r="G63" s="55"/>
      <c r="H63" s="55"/>
      <c r="I63" s="55"/>
      <c r="J63" s="55"/>
      <c r="K63" s="55"/>
      <c r="L63" s="55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</row>
    <row r="64" ht="15.75" customHeight="1">
      <c r="A64" s="55"/>
      <c r="B64" s="140"/>
      <c r="C64" s="131">
        <f>'Libro Diario 2023'!D251</f>
        <v>500000</v>
      </c>
      <c r="D64" s="55"/>
      <c r="E64" s="55"/>
      <c r="F64" s="55"/>
      <c r="G64" s="55"/>
      <c r="H64" s="55"/>
      <c r="I64" s="55"/>
      <c r="J64" s="55"/>
      <c r="K64" s="55"/>
      <c r="L64" s="55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</row>
    <row r="65" ht="15.75" customHeight="1">
      <c r="A65" s="55"/>
      <c r="B65" s="140"/>
      <c r="C65" s="131">
        <f>'Libro Diario 2023'!D254</f>
        <v>22980</v>
      </c>
      <c r="D65" s="55"/>
      <c r="E65" s="55"/>
      <c r="F65" s="55"/>
      <c r="G65" s="55"/>
      <c r="H65" s="55"/>
      <c r="I65" s="55"/>
      <c r="J65" s="55"/>
      <c r="K65" s="55"/>
      <c r="L65" s="55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</row>
    <row r="66" ht="15.75" customHeight="1">
      <c r="A66" s="55"/>
      <c r="B66" s="140"/>
      <c r="C66" s="131">
        <v>4170.0</v>
      </c>
      <c r="D66" s="55"/>
      <c r="E66" s="55"/>
      <c r="F66" s="55"/>
      <c r="G66" s="55"/>
      <c r="H66" s="55"/>
      <c r="I66" s="55"/>
      <c r="J66" s="55"/>
      <c r="K66" s="55"/>
      <c r="L66" s="55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</row>
    <row r="67" ht="15.75" customHeight="1">
      <c r="A67" s="55"/>
      <c r="B67" s="141"/>
      <c r="C67" s="142">
        <f>'Libro Diario 2023'!D260</f>
        <v>30713</v>
      </c>
      <c r="D67" s="55"/>
      <c r="E67" s="55"/>
      <c r="F67" s="55"/>
      <c r="G67" s="55"/>
      <c r="H67" s="55"/>
      <c r="I67" s="55"/>
      <c r="J67" s="55"/>
      <c r="K67" s="55"/>
      <c r="L67" s="55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</row>
    <row r="68" ht="15.75" customHeight="1">
      <c r="A68" s="55"/>
      <c r="B68" s="141"/>
      <c r="C68" s="143">
        <f>'Libro Diario 2023'!D42</f>
        <v>21054</v>
      </c>
      <c r="D68" s="55"/>
      <c r="E68" s="55"/>
      <c r="F68" s="55"/>
      <c r="G68" s="55"/>
      <c r="H68" s="55"/>
      <c r="I68" s="55"/>
      <c r="J68" s="55"/>
      <c r="K68" s="55"/>
      <c r="L68" s="55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</row>
    <row r="69" ht="15.75" customHeight="1">
      <c r="A69" s="55"/>
      <c r="B69" s="141"/>
      <c r="C69" s="143">
        <f>'Libro Diario 2023'!D33</f>
        <v>7300</v>
      </c>
      <c r="D69" s="55"/>
      <c r="E69" s="55"/>
      <c r="F69" s="55"/>
      <c r="G69" s="55"/>
      <c r="H69" s="55"/>
      <c r="I69" s="55"/>
      <c r="J69" s="55"/>
      <c r="K69" s="55"/>
      <c r="L69" s="55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</row>
    <row r="70" ht="15.75" customHeight="1">
      <c r="A70" s="55"/>
      <c r="B70" s="144">
        <f>SUM(B4:B65)</f>
        <v>42964539</v>
      </c>
      <c r="C70" s="145">
        <f>SUM(C4:C69)</f>
        <v>38405447</v>
      </c>
      <c r="D70" s="55"/>
      <c r="E70" s="55"/>
      <c r="F70" s="55"/>
      <c r="G70" s="55"/>
      <c r="H70" s="55"/>
      <c r="I70" s="55"/>
      <c r="J70" s="55"/>
      <c r="K70" s="55"/>
      <c r="L70" s="55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</row>
    <row r="71" ht="15.75" customHeight="1">
      <c r="A71" s="55"/>
      <c r="B71" s="136">
        <f>B70-C70</f>
        <v>4559092</v>
      </c>
      <c r="C71" s="137"/>
      <c r="D71" s="55"/>
      <c r="E71" s="55"/>
      <c r="F71" s="55"/>
      <c r="G71" s="55"/>
      <c r="H71" s="55"/>
      <c r="I71" s="55"/>
      <c r="J71" s="55"/>
      <c r="K71" s="55"/>
      <c r="L71" s="55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</row>
    <row r="72" ht="15.75" customHeigh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</row>
    <row r="73" ht="15.75" customHeight="1">
      <c r="A73" s="55"/>
      <c r="B73" s="130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</row>
    <row r="74" ht="15.75" customHeight="1">
      <c r="A74" s="55"/>
      <c r="B74" s="127" t="s">
        <v>109</v>
      </c>
      <c r="C74" s="128"/>
      <c r="D74" s="55"/>
      <c r="E74" s="127" t="s">
        <v>110</v>
      </c>
      <c r="F74" s="128"/>
      <c r="G74" s="55"/>
      <c r="H74" s="127" t="s">
        <v>111</v>
      </c>
      <c r="I74" s="128"/>
      <c r="J74" s="55"/>
      <c r="K74" s="127" t="s">
        <v>112</v>
      </c>
      <c r="L74" s="128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</row>
    <row r="75" ht="15.75" customHeight="1">
      <c r="A75" s="55"/>
      <c r="B75" s="146" t="s">
        <v>2</v>
      </c>
      <c r="C75" s="146" t="s">
        <v>3</v>
      </c>
      <c r="D75" s="130"/>
      <c r="E75" s="146" t="s">
        <v>2</v>
      </c>
      <c r="F75" s="146" t="s">
        <v>3</v>
      </c>
      <c r="G75" s="130"/>
      <c r="H75" s="146" t="s">
        <v>2</v>
      </c>
      <c r="I75" s="146" t="s">
        <v>3</v>
      </c>
      <c r="J75" s="130"/>
      <c r="K75" s="146" t="s">
        <v>2</v>
      </c>
      <c r="L75" s="146" t="s">
        <v>3</v>
      </c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</row>
    <row r="76" ht="15.75" customHeight="1">
      <c r="A76" s="55"/>
      <c r="B76" s="130"/>
      <c r="C76" s="131">
        <f>'Libro Diario 2023'!D19</f>
        <v>544169</v>
      </c>
      <c r="D76" s="130"/>
      <c r="E76" s="132">
        <f>'Libro Diario 2023'!C35</f>
        <v>2902800</v>
      </c>
      <c r="F76" s="130"/>
      <c r="G76" s="130"/>
      <c r="H76" s="132">
        <f>'Libro Diario 2023'!C38</f>
        <v>159431</v>
      </c>
      <c r="I76" s="130"/>
      <c r="J76" s="130"/>
      <c r="K76" s="132">
        <f>'Libro Diario 2023'!C46</f>
        <v>151131</v>
      </c>
      <c r="L76" s="130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</row>
    <row r="77" ht="15.75" customHeight="1">
      <c r="A77" s="55"/>
      <c r="B77" s="130"/>
      <c r="C77" s="131">
        <f>'Libro Diario 2023'!D30</f>
        <v>543739</v>
      </c>
      <c r="D77" s="130"/>
      <c r="E77" s="132">
        <f>'Libro Diario 2023'!C73</f>
        <v>1912500</v>
      </c>
      <c r="F77" s="130"/>
      <c r="G77" s="130"/>
      <c r="H77" s="132">
        <f>'Libro Diario 2023'!C76</f>
        <v>814451</v>
      </c>
      <c r="I77" s="130"/>
      <c r="J77" s="130"/>
      <c r="K77" s="132">
        <f>'Libro Diario 2023'!C79</f>
        <v>199999</v>
      </c>
      <c r="L77" s="130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</row>
    <row r="78" ht="15.75" customHeight="1">
      <c r="A78" s="55"/>
      <c r="B78" s="130"/>
      <c r="C78" s="131">
        <f>'Libro Diario 2023'!D71</f>
        <v>556229</v>
      </c>
      <c r="D78" s="130"/>
      <c r="E78" s="132">
        <f>'Libro Diario 2023'!C102</f>
        <v>2538300</v>
      </c>
      <c r="F78" s="130"/>
      <c r="G78" s="130"/>
      <c r="H78" s="132">
        <f>'Libro Diario 2023'!C111</f>
        <v>1817409</v>
      </c>
      <c r="I78" s="130"/>
      <c r="J78" s="130"/>
      <c r="K78" s="132">
        <f>'Libro Diario 2023'!C108</f>
        <v>2500000</v>
      </c>
      <c r="L78" s="130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</row>
    <row r="79" ht="15.75" customHeight="1">
      <c r="A79" s="55"/>
      <c r="B79" s="130"/>
      <c r="C79" s="131">
        <f>'Libro Diario 2023'!D186</f>
        <v>84216</v>
      </c>
      <c r="D79" s="130"/>
      <c r="E79" s="132">
        <f>'Libro Diario 2023'!C116</f>
        <v>298086</v>
      </c>
      <c r="F79" s="130"/>
      <c r="G79" s="130"/>
      <c r="H79" s="132">
        <f>'Libro Diario 2023'!C137</f>
        <v>209650</v>
      </c>
      <c r="I79" s="130"/>
      <c r="J79" s="130"/>
      <c r="K79" s="132">
        <f>'Libro Diario 2023'!C193</f>
        <v>483140</v>
      </c>
      <c r="L79" s="130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</row>
    <row r="80" ht="15.75" customHeight="1">
      <c r="A80" s="55"/>
      <c r="B80" s="130"/>
      <c r="C80" s="131">
        <f>'Libro Diario 2023'!D100</f>
        <v>520000</v>
      </c>
      <c r="D80" s="130"/>
      <c r="E80" s="132">
        <f>'Libro Diario 2023'!C134</f>
        <v>1470300</v>
      </c>
      <c r="F80" s="130"/>
      <c r="G80" s="130"/>
      <c r="H80" s="132">
        <f>'Libro Diario 2023'!C157</f>
        <v>40000</v>
      </c>
      <c r="I80" s="130"/>
      <c r="J80" s="130"/>
      <c r="K80" s="132">
        <f>'Libro Diario 2023'!C233</f>
        <v>1660000</v>
      </c>
      <c r="L80" s="130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</row>
    <row r="81" ht="15.75" customHeight="1">
      <c r="A81" s="55"/>
      <c r="B81" s="130"/>
      <c r="C81" s="131">
        <f>'Libro Diario 2023'!D132</f>
        <v>341575</v>
      </c>
      <c r="D81" s="130"/>
      <c r="E81" s="132">
        <f>'Libro Diario 2023'!C142</f>
        <v>122343</v>
      </c>
      <c r="F81" s="130"/>
      <c r="G81" s="130"/>
      <c r="H81" s="132">
        <v>2450.0</v>
      </c>
      <c r="J81" s="130"/>
      <c r="K81" s="147">
        <f>'Libro Diario 2023'!C250</f>
        <v>500000</v>
      </c>
      <c r="L81" s="130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</row>
    <row r="82" ht="15.75" customHeight="1">
      <c r="A82" s="55"/>
      <c r="B82" s="130"/>
      <c r="C82" s="131">
        <f>'Libro Diario 2023'!D203</f>
        <v>74146</v>
      </c>
      <c r="D82" s="130"/>
      <c r="E82" s="132">
        <f>'Libro Diario 2023'!C154</f>
        <v>1522500</v>
      </c>
      <c r="F82" s="130"/>
      <c r="G82" s="130"/>
      <c r="H82" s="132">
        <v>12261.0</v>
      </c>
      <c r="I82" s="130"/>
      <c r="J82" s="130"/>
      <c r="K82" s="148">
        <f>SUM(K76:K81)</f>
        <v>5494270</v>
      </c>
      <c r="L82" s="149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</row>
    <row r="83" ht="15.75" customHeight="1">
      <c r="A83" s="55"/>
      <c r="B83" s="130"/>
      <c r="C83" s="131">
        <f>'Libro Diario 2023'!D220</f>
        <v>17880</v>
      </c>
      <c r="D83" s="130"/>
      <c r="E83" s="132">
        <f>'Libro Diario 2023'!C162</f>
        <v>696000</v>
      </c>
      <c r="F83" s="130"/>
      <c r="G83" s="130"/>
      <c r="H83" s="132">
        <v>4500.0</v>
      </c>
      <c r="I83" s="130"/>
      <c r="J83" s="130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</row>
    <row r="84" ht="15.75" customHeight="1">
      <c r="A84" s="55"/>
      <c r="B84" s="130"/>
      <c r="C84" s="131">
        <f>'Libro Diario 2023'!D240</f>
        <v>203439</v>
      </c>
      <c r="D84" s="130"/>
      <c r="E84" s="132">
        <f>'Libro Diario 2023'!C173</f>
        <v>348000</v>
      </c>
      <c r="F84" s="130"/>
      <c r="G84" s="130"/>
      <c r="H84" s="132">
        <v>9530.0</v>
      </c>
      <c r="I84" s="130"/>
      <c r="J84" s="130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</row>
    <row r="85" ht="15.75" customHeight="1">
      <c r="A85" s="55"/>
      <c r="B85" s="130"/>
      <c r="C85" s="131">
        <f>'Libro Diario 2023'!D257</f>
        <v>57863</v>
      </c>
      <c r="D85" s="130"/>
      <c r="E85" s="132">
        <f>'Libro Diario 2023'!C211</f>
        <v>12261</v>
      </c>
      <c r="F85" s="130"/>
      <c r="G85" s="130"/>
      <c r="H85" s="132">
        <v>4170.0</v>
      </c>
      <c r="I85" s="130"/>
      <c r="J85" s="130"/>
      <c r="K85" s="130"/>
      <c r="L85" s="130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</row>
    <row r="86" ht="15.75" customHeight="1">
      <c r="A86" s="55"/>
      <c r="B86" s="137"/>
      <c r="C86" s="134">
        <f>SUM(C76:C85)</f>
        <v>2943256</v>
      </c>
      <c r="D86" s="130"/>
      <c r="E86" s="150">
        <f>'Libro Diario 2023'!C230</f>
        <v>1876714</v>
      </c>
      <c r="F86" s="130"/>
      <c r="G86" s="130"/>
      <c r="H86" s="136">
        <f>SUM(H76:H85)</f>
        <v>3073852</v>
      </c>
      <c r="I86" s="137"/>
      <c r="J86" s="130"/>
      <c r="K86" s="130"/>
      <c r="L86" s="130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</row>
    <row r="87" ht="15.75" customHeight="1">
      <c r="A87" s="55"/>
      <c r="B87" s="130"/>
      <c r="C87" s="130"/>
      <c r="D87" s="130"/>
      <c r="E87" s="136">
        <f>SUM(E75:E86)</f>
        <v>13699804</v>
      </c>
      <c r="F87" s="137"/>
      <c r="G87" s="130"/>
      <c r="J87" s="130"/>
      <c r="K87" s="130"/>
      <c r="L87" s="130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</row>
    <row r="88" ht="15.75" customHeight="1">
      <c r="A88" s="55"/>
      <c r="B88" s="130"/>
      <c r="C88" s="130"/>
      <c r="D88" s="130"/>
      <c r="G88" s="130"/>
      <c r="J88" s="130"/>
      <c r="K88" s="130"/>
      <c r="L88" s="130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</row>
    <row r="89" ht="15.75" customHeight="1">
      <c r="A89" s="55"/>
      <c r="B89" s="130"/>
      <c r="C89" s="130"/>
      <c r="D89" s="130"/>
      <c r="G89" s="130"/>
      <c r="H89" s="130"/>
      <c r="I89" s="130"/>
      <c r="J89" s="130"/>
      <c r="K89" s="130"/>
      <c r="L89" s="130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</row>
    <row r="90" ht="15.75" customHeight="1">
      <c r="A90" s="55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</row>
    <row r="91" ht="15.75" customHeight="1">
      <c r="A91" s="55"/>
      <c r="B91" s="151" t="s">
        <v>113</v>
      </c>
      <c r="C91" s="128"/>
      <c r="D91" s="130"/>
      <c r="E91" s="151" t="s">
        <v>114</v>
      </c>
      <c r="F91" s="128"/>
      <c r="G91" s="130"/>
      <c r="H91" s="152" t="s">
        <v>115</v>
      </c>
      <c r="I91" s="130"/>
      <c r="J91" s="130"/>
      <c r="K91" s="127" t="s">
        <v>116</v>
      </c>
      <c r="L91" s="128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</row>
    <row r="92" ht="15.75" customHeight="1">
      <c r="A92" s="55"/>
      <c r="B92" s="146" t="s">
        <v>2</v>
      </c>
      <c r="C92" s="146" t="s">
        <v>3</v>
      </c>
      <c r="D92" s="130"/>
      <c r="E92" s="146" t="s">
        <v>2</v>
      </c>
      <c r="F92" s="146" t="s">
        <v>3</v>
      </c>
      <c r="G92" s="130"/>
      <c r="H92" s="146" t="s">
        <v>2</v>
      </c>
      <c r="I92" s="146" t="s">
        <v>3</v>
      </c>
      <c r="J92" s="130"/>
      <c r="K92" s="129" t="s">
        <v>2</v>
      </c>
      <c r="L92" s="129" t="s">
        <v>3</v>
      </c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</row>
    <row r="93" ht="15.75" customHeight="1">
      <c r="A93" s="55"/>
      <c r="B93" s="153">
        <f>'Libro Diario 2023'!C41</f>
        <v>21054</v>
      </c>
      <c r="C93" s="154"/>
      <c r="D93" s="130"/>
      <c r="E93" s="132">
        <f>'Libro Diario 2023'!C52</f>
        <v>477200</v>
      </c>
      <c r="F93" s="130"/>
      <c r="G93" s="130"/>
      <c r="H93" s="132">
        <f>'Libro Diario 2023'!C55</f>
        <v>1139970</v>
      </c>
      <c r="I93" s="130"/>
      <c r="J93" s="130"/>
      <c r="K93" s="155">
        <v>1768000.0</v>
      </c>
      <c r="L93" s="55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</row>
    <row r="94" ht="15.75" customHeight="1">
      <c r="A94" s="55"/>
      <c r="B94" s="132">
        <f>'Libro Diario 2023'!C49</f>
        <v>695040</v>
      </c>
      <c r="C94" s="131"/>
      <c r="D94" s="130"/>
      <c r="E94" s="132">
        <f>'Libro Diario 2023'!C90</f>
        <v>307500</v>
      </c>
      <c r="F94" s="130"/>
      <c r="G94" s="130"/>
      <c r="H94" s="150">
        <f>'Libro Diario 2023'!C84</f>
        <v>2038164</v>
      </c>
      <c r="I94" s="130"/>
      <c r="J94" s="130"/>
      <c r="K94" s="156">
        <f>SUM(K93)</f>
        <v>1768000</v>
      </c>
      <c r="L94" s="133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</row>
    <row r="95" ht="15.75" customHeight="1">
      <c r="A95" s="55"/>
      <c r="B95" s="157">
        <v>1136558.0</v>
      </c>
      <c r="C95" s="131"/>
      <c r="D95" s="130"/>
      <c r="E95" s="132">
        <f>'Libro Diario 2023'!C119</f>
        <v>421700</v>
      </c>
      <c r="F95" s="130"/>
      <c r="G95" s="130"/>
      <c r="H95" s="132">
        <f>'Libro Diario 2023'!C87</f>
        <v>3566787</v>
      </c>
      <c r="I95" s="130"/>
      <c r="J95" s="130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</row>
    <row r="96" ht="15.75" customHeight="1">
      <c r="A96" s="55"/>
      <c r="B96" s="132">
        <f>'Libro Diario 2023'!C122</f>
        <v>100158</v>
      </c>
      <c r="C96" s="131"/>
      <c r="D96" s="130"/>
      <c r="E96" s="132">
        <f>'Libro Diario 2023'!C148</f>
        <v>264271</v>
      </c>
      <c r="F96" s="130"/>
      <c r="G96" s="130"/>
      <c r="H96" s="132">
        <f>'Libro Diario 2023'!C105</f>
        <v>518116</v>
      </c>
      <c r="I96" s="130"/>
      <c r="J96" s="130"/>
      <c r="K96" s="130"/>
      <c r="L96" s="130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</row>
    <row r="97" ht="15.75" customHeight="1">
      <c r="A97" s="55"/>
      <c r="B97" s="132"/>
      <c r="C97" s="131"/>
      <c r="D97" s="130"/>
      <c r="E97" s="132"/>
      <c r="F97" s="130"/>
      <c r="G97" s="130"/>
      <c r="H97" s="158">
        <f>'Libro Diario 2023'!C32</f>
        <v>7300</v>
      </c>
      <c r="I97" s="130"/>
      <c r="J97" s="130"/>
      <c r="K97" s="130"/>
      <c r="L97" s="130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</row>
    <row r="98" ht="15.75" customHeight="1">
      <c r="A98" s="55"/>
      <c r="B98" s="132">
        <f>'Libro Diario 2023'!C151</f>
        <v>252966</v>
      </c>
      <c r="C98" s="131"/>
      <c r="D98" s="130"/>
      <c r="E98" s="132">
        <f>'Libro Diario 2023'!C165</f>
        <v>245782</v>
      </c>
      <c r="F98" s="130"/>
      <c r="G98" s="130"/>
      <c r="H98" s="136">
        <f>SUM(H93:H97)</f>
        <v>7270337</v>
      </c>
      <c r="I98" s="130"/>
      <c r="J98" s="130"/>
      <c r="K98" s="130"/>
      <c r="L98" s="130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</row>
    <row r="99" ht="15.75" customHeight="1">
      <c r="A99" s="55"/>
      <c r="B99" s="159">
        <v>17778.0</v>
      </c>
      <c r="C99" s="160"/>
      <c r="D99" s="130"/>
      <c r="E99" s="161">
        <f>'Libro Diario 2023'!C179</f>
        <v>104000</v>
      </c>
      <c r="F99" s="162"/>
      <c r="G99" s="130"/>
      <c r="H99" s="163"/>
      <c r="I99" s="163"/>
      <c r="J99" s="130"/>
      <c r="K99" s="130"/>
      <c r="L99" s="130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</row>
    <row r="100" ht="15.75" customHeight="1">
      <c r="A100" s="55"/>
      <c r="B100" s="159">
        <v>2390.0</v>
      </c>
      <c r="C100" s="160"/>
      <c r="D100" s="130"/>
      <c r="E100" s="161">
        <f>'Libro Diario 2023'!C196</f>
        <v>52000</v>
      </c>
      <c r="F100" s="164"/>
      <c r="G100" s="130"/>
      <c r="H100" s="163"/>
      <c r="I100" s="163"/>
      <c r="J100" s="130"/>
      <c r="K100" s="130"/>
      <c r="L100" s="130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</row>
    <row r="101" ht="15.75" customHeight="1">
      <c r="A101" s="55"/>
      <c r="B101" s="159">
        <v>138949.0</v>
      </c>
      <c r="C101" s="160"/>
      <c r="D101" s="130"/>
      <c r="E101" s="165">
        <f>SUM(E93:E100)</f>
        <v>1872453</v>
      </c>
      <c r="F101" s="166"/>
      <c r="G101" s="130"/>
      <c r="H101" s="163"/>
      <c r="I101" s="163"/>
      <c r="J101" s="130"/>
      <c r="K101" s="130"/>
      <c r="L101" s="130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</row>
    <row r="102" ht="15.75" customHeight="1">
      <c r="A102" s="55"/>
      <c r="B102" s="167">
        <f>'Libro Diario 2023'!C259</f>
        <v>30713</v>
      </c>
      <c r="D102" s="140"/>
      <c r="E102" s="168"/>
      <c r="F102" s="168"/>
      <c r="G102" s="169"/>
      <c r="H102" s="163"/>
      <c r="I102" s="163"/>
      <c r="J102" s="130"/>
      <c r="K102" s="130"/>
      <c r="L102" s="130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</row>
    <row r="103" ht="15.75" customHeight="1">
      <c r="A103" s="55"/>
      <c r="B103" s="136">
        <f>SUM(B93:B102)</f>
        <v>2395606</v>
      </c>
      <c r="C103" s="137"/>
      <c r="D103" s="140"/>
      <c r="E103" s="168"/>
      <c r="F103" s="168"/>
      <c r="G103" s="169"/>
      <c r="H103" s="163"/>
      <c r="I103" s="163"/>
      <c r="J103" s="130"/>
      <c r="K103" s="130"/>
      <c r="L103" s="130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</row>
    <row r="104" ht="15.75" customHeight="1">
      <c r="A104" s="55"/>
      <c r="B104" s="130"/>
      <c r="C104" s="130"/>
      <c r="D104" s="140"/>
      <c r="E104" s="170"/>
      <c r="F104" s="168"/>
      <c r="G104" s="169"/>
      <c r="H104" s="163"/>
      <c r="I104" s="163"/>
      <c r="J104" s="130"/>
      <c r="K104" s="130"/>
      <c r="L104" s="130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</row>
    <row r="105" ht="15.75" customHeight="1">
      <c r="A105" s="55"/>
      <c r="B105" s="130"/>
      <c r="C105" s="130"/>
      <c r="D105" s="130"/>
      <c r="G105" s="130"/>
      <c r="H105" s="163"/>
      <c r="I105" s="163"/>
      <c r="J105" s="130"/>
      <c r="K105" s="130"/>
      <c r="L105" s="130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</row>
    <row r="106" ht="15.75" customHeight="1">
      <c r="A106" s="55"/>
      <c r="B106" s="130"/>
      <c r="C106" s="130"/>
      <c r="D106" s="130"/>
      <c r="E106" s="130"/>
      <c r="F106" s="130"/>
      <c r="G106" s="130"/>
      <c r="H106" s="163"/>
      <c r="I106" s="163"/>
      <c r="J106" s="130"/>
      <c r="K106" s="130"/>
      <c r="L106" s="130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</row>
    <row r="107" ht="15.75" customHeight="1">
      <c r="A107" s="55"/>
      <c r="B107" s="130"/>
      <c r="C107" s="130"/>
      <c r="D107" s="130"/>
      <c r="E107" s="130"/>
      <c r="F107" s="130"/>
      <c r="G107" s="130"/>
      <c r="H107" s="163"/>
      <c r="I107" s="163"/>
      <c r="J107" s="130"/>
      <c r="K107" s="130"/>
      <c r="L107" s="130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</row>
    <row r="108" ht="15.75" customHeight="1">
      <c r="A108" s="55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</row>
    <row r="109" ht="15.75" customHeight="1">
      <c r="A109" s="55"/>
      <c r="B109" s="151" t="s">
        <v>117</v>
      </c>
      <c r="C109" s="128"/>
      <c r="D109" s="130"/>
      <c r="E109" s="151" t="s">
        <v>118</v>
      </c>
      <c r="F109" s="128"/>
      <c r="G109" s="130"/>
      <c r="H109" s="152" t="s">
        <v>75</v>
      </c>
      <c r="J109" s="130"/>
      <c r="K109" s="130"/>
      <c r="L109" s="130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</row>
    <row r="110" ht="15.75" customHeight="1">
      <c r="A110" s="55"/>
      <c r="B110" s="146" t="s">
        <v>2</v>
      </c>
      <c r="C110" s="146" t="s">
        <v>3</v>
      </c>
      <c r="D110" s="130"/>
      <c r="E110" s="146" t="s">
        <v>2</v>
      </c>
      <c r="F110" s="146" t="s">
        <v>3</v>
      </c>
      <c r="G110" s="130"/>
      <c r="H110" s="146" t="s">
        <v>2</v>
      </c>
      <c r="I110" s="146" t="s">
        <v>3</v>
      </c>
      <c r="J110" s="130"/>
      <c r="K110" s="130"/>
      <c r="L110" s="130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</row>
    <row r="111" ht="15.75" customHeight="1">
      <c r="A111" s="55"/>
      <c r="B111" s="132">
        <f>'Libro Diario 2023'!C128</f>
        <v>41575</v>
      </c>
      <c r="C111" s="130"/>
      <c r="D111" s="130"/>
      <c r="E111" s="171">
        <f>'Libro Diario 2023'!C145</f>
        <v>120610</v>
      </c>
      <c r="F111" s="130"/>
      <c r="G111" s="130"/>
      <c r="H111" s="171">
        <v>20000.0</v>
      </c>
      <c r="I111" s="130"/>
      <c r="J111" s="130"/>
      <c r="K111" s="130"/>
      <c r="L111" s="130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</row>
    <row r="112" ht="15.75" customHeight="1">
      <c r="A112" s="55"/>
      <c r="B112" s="136">
        <f>SUM(B111)</f>
        <v>41575</v>
      </c>
      <c r="C112" s="136"/>
      <c r="D112" s="130"/>
      <c r="E112" s="136">
        <f>SUM(E111)</f>
        <v>120610</v>
      </c>
      <c r="F112" s="137"/>
      <c r="G112" s="130"/>
      <c r="H112" s="136">
        <f>SUM(H111)</f>
        <v>20000</v>
      </c>
      <c r="I112" s="137"/>
      <c r="J112" s="130"/>
      <c r="K112" s="130"/>
      <c r="L112" s="130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</row>
    <row r="113" ht="15.75" customHeight="1">
      <c r="A113" s="55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</row>
    <row r="114" ht="15.75" customHeight="1">
      <c r="A114" s="55"/>
      <c r="B114" s="130"/>
      <c r="C114" s="130"/>
      <c r="D114" s="130"/>
      <c r="E114" s="130"/>
      <c r="F114" s="130"/>
      <c r="G114" s="130"/>
      <c r="I114" s="130"/>
      <c r="J114" s="130"/>
      <c r="K114" s="130"/>
      <c r="L114" s="130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</row>
    <row r="115" ht="15.75" customHeight="1">
      <c r="A115" s="126"/>
      <c r="B115" s="172"/>
      <c r="C115" s="172"/>
      <c r="D115" s="172"/>
      <c r="E115" s="172"/>
      <c r="F115" s="172"/>
      <c r="G115" s="172"/>
      <c r="I115" s="172"/>
      <c r="J115" s="172"/>
      <c r="K115" s="172"/>
      <c r="L115" s="172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</row>
    <row r="116" ht="15.75" customHeight="1">
      <c r="A116" s="126"/>
      <c r="B116" s="172"/>
      <c r="C116" s="172"/>
      <c r="D116" s="172"/>
      <c r="E116" s="172"/>
      <c r="F116" s="172"/>
      <c r="G116" s="172"/>
      <c r="I116" s="172"/>
      <c r="J116" s="172"/>
      <c r="K116" s="172"/>
      <c r="L116" s="172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</row>
    <row r="117" ht="15.75" customHeight="1">
      <c r="A117" s="126"/>
      <c r="B117" s="172"/>
      <c r="C117" s="172"/>
      <c r="D117" s="172"/>
      <c r="E117" s="172"/>
      <c r="F117" s="172"/>
      <c r="G117" s="172"/>
      <c r="I117" s="172"/>
      <c r="J117" s="172"/>
      <c r="K117" s="172"/>
      <c r="L117" s="172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</row>
    <row r="118" ht="15.75" customHeight="1">
      <c r="A118" s="126"/>
      <c r="B118" s="172"/>
      <c r="C118" s="172"/>
      <c r="D118" s="172"/>
      <c r="E118" s="172"/>
      <c r="F118" s="172"/>
      <c r="G118" s="172"/>
      <c r="H118" s="130"/>
      <c r="I118" s="172"/>
      <c r="J118" s="172"/>
      <c r="K118" s="172"/>
      <c r="L118" s="172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</row>
    <row r="119" ht="15.75" customHeight="1">
      <c r="A119" s="126"/>
      <c r="B119" s="126"/>
      <c r="C119" s="126"/>
      <c r="D119" s="126"/>
      <c r="E119" s="126"/>
      <c r="F119" s="126"/>
      <c r="G119" s="126"/>
      <c r="H119" s="130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</row>
    <row r="120" ht="15.75" customHeight="1">
      <c r="A120" s="126"/>
      <c r="B120" s="126"/>
      <c r="C120" s="126"/>
      <c r="D120" s="126"/>
      <c r="E120" s="126"/>
      <c r="F120" s="126"/>
      <c r="G120" s="126"/>
      <c r="H120" s="172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</row>
    <row r="121" ht="15.75" customHeight="1">
      <c r="A121" s="126"/>
      <c r="B121" s="126"/>
      <c r="C121" s="126"/>
      <c r="D121" s="126"/>
      <c r="E121" s="126"/>
      <c r="F121" s="126"/>
      <c r="G121" s="126"/>
      <c r="H121" s="172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</row>
    <row r="122" ht="15.75" customHeight="1">
      <c r="A122" s="126"/>
      <c r="B122" s="126"/>
      <c r="C122" s="126"/>
      <c r="D122" s="126"/>
      <c r="E122" s="126"/>
      <c r="F122" s="126"/>
      <c r="G122" s="126"/>
      <c r="H122" s="172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</row>
    <row r="123" ht="15.75" customHeight="1">
      <c r="A123" s="126"/>
      <c r="B123" s="126"/>
      <c r="C123" s="126"/>
      <c r="D123" s="126"/>
      <c r="E123" s="126"/>
      <c r="F123" s="126"/>
      <c r="G123" s="126"/>
      <c r="H123" s="172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</row>
    <row r="124" ht="15.75" customHeight="1">
      <c r="A124" s="126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</row>
    <row r="125" ht="15.75" customHeight="1">
      <c r="A125" s="126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</row>
    <row r="126" ht="15.75" customHeight="1">
      <c r="A126" s="126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</row>
    <row r="127" ht="15.75" customHeight="1">
      <c r="A127" s="126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</row>
    <row r="128" ht="15.75" customHeight="1">
      <c r="A128" s="126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</row>
    <row r="129" ht="15.75" customHeight="1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</row>
    <row r="130" ht="15.75" customHeight="1">
      <c r="A130" s="126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</row>
    <row r="131" ht="15.75" customHeight="1">
      <c r="A131" s="126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</row>
    <row r="132" ht="15.75" customHeight="1">
      <c r="A132" s="126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</row>
    <row r="133" ht="15.75" customHeight="1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</row>
    <row r="134" ht="15.75" customHeight="1">
      <c r="A134" s="126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</row>
    <row r="135" ht="15.75" customHeight="1">
      <c r="A135" s="126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</row>
    <row r="136" ht="15.75" customHeight="1">
      <c r="A136" s="126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</row>
    <row r="137" ht="15.75" customHeight="1">
      <c r="A137" s="126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</row>
    <row r="138" ht="15.75" customHeight="1">
      <c r="A138" s="126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</row>
    <row r="139" ht="15.75" customHeight="1">
      <c r="A139" s="126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</row>
    <row r="140" ht="15.75" customHeight="1">
      <c r="A140" s="126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</row>
    <row r="141" ht="15.75" customHeight="1">
      <c r="A141" s="126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</row>
    <row r="142" ht="15.75" customHeight="1">
      <c r="A142" s="126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</row>
    <row r="143" ht="15.75" customHeight="1">
      <c r="A143" s="126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</row>
    <row r="144" ht="15.75" customHeight="1">
      <c r="A144" s="126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</row>
    <row r="145" ht="15.75" customHeight="1">
      <c r="A145" s="126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</row>
    <row r="146" ht="15.75" customHeight="1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</row>
    <row r="147" ht="15.75" customHeight="1">
      <c r="A147" s="126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</row>
    <row r="148" ht="15.75" customHeight="1">
      <c r="A148" s="126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</row>
    <row r="149" ht="15.75" customHeight="1">
      <c r="A149" s="126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</row>
    <row r="150" ht="15.75" customHeight="1">
      <c r="A150" s="126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</row>
    <row r="151" ht="15.75" customHeight="1">
      <c r="A151" s="126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</row>
    <row r="152" ht="15.75" customHeight="1">
      <c r="A152" s="126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</row>
    <row r="153" ht="15.75" customHeight="1">
      <c r="A153" s="126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</row>
    <row r="154" ht="15.75" customHeight="1">
      <c r="A154" s="126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</row>
    <row r="155" ht="15.75" customHeight="1">
      <c r="A155" s="126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</row>
    <row r="156" ht="15.75" customHeight="1">
      <c r="A156" s="126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</row>
    <row r="157" ht="15.75" customHeight="1">
      <c r="A157" s="126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</row>
    <row r="158" ht="15.75" customHeight="1">
      <c r="A158" s="126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</row>
    <row r="159" ht="15.75" customHeight="1">
      <c r="A159" s="126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</row>
    <row r="160" ht="15.75" customHeight="1">
      <c r="A160" s="126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</row>
    <row r="161" ht="15.75" customHeight="1">
      <c r="A161" s="126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</row>
    <row r="162" ht="15.75" customHeight="1">
      <c r="A162" s="126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</row>
    <row r="163" ht="15.75" customHeight="1">
      <c r="A163" s="126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</row>
    <row r="164" ht="15.75" customHeight="1">
      <c r="A164" s="126"/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</row>
    <row r="165" ht="15.75" customHeight="1">
      <c r="A165" s="126"/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</row>
    <row r="166" ht="15.75" customHeight="1">
      <c r="A166" s="126"/>
      <c r="B166" s="126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</row>
    <row r="167" ht="15.75" customHeight="1">
      <c r="A167" s="126"/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</row>
    <row r="168" ht="15.75" customHeight="1">
      <c r="A168" s="126"/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</row>
    <row r="169" ht="15.75" customHeight="1">
      <c r="A169" s="126"/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</row>
    <row r="170" ht="15.75" customHeight="1">
      <c r="A170" s="126"/>
      <c r="B170" s="126"/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</row>
    <row r="171" ht="15.75" customHeight="1">
      <c r="A171" s="126"/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</row>
    <row r="172" ht="15.75" customHeight="1">
      <c r="A172" s="126"/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</row>
    <row r="173" ht="15.75" customHeight="1">
      <c r="A173" s="126"/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</row>
    <row r="174" ht="15.75" customHeight="1">
      <c r="A174" s="126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</row>
    <row r="175" ht="15.75" customHeight="1">
      <c r="A175" s="126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</row>
    <row r="176" ht="15.75" customHeight="1">
      <c r="A176" s="126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</row>
    <row r="177" ht="15.75" customHeight="1">
      <c r="A177" s="126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</row>
    <row r="178" ht="15.75" customHeight="1">
      <c r="A178" s="126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</row>
    <row r="179" ht="15.75" customHeight="1">
      <c r="A179" s="126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</row>
    <row r="180" ht="15.75" customHeight="1">
      <c r="A180" s="126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</row>
    <row r="181" ht="15.75" customHeight="1">
      <c r="A181" s="126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</row>
    <row r="182" ht="15.75" customHeight="1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</row>
    <row r="183" ht="15.75" customHeight="1">
      <c r="A183" s="126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</row>
    <row r="184" ht="15.75" customHeight="1">
      <c r="A184" s="126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</row>
    <row r="185" ht="15.75" customHeight="1">
      <c r="A185" s="126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</row>
    <row r="186" ht="15.75" customHeight="1">
      <c r="A186" s="126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</row>
    <row r="187" ht="15.75" customHeight="1">
      <c r="A187" s="126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</row>
    <row r="188" ht="15.75" customHeight="1">
      <c r="A188" s="126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</row>
    <row r="189" ht="15.75" customHeight="1">
      <c r="A189" s="126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</row>
    <row r="190" ht="15.75" customHeight="1">
      <c r="A190" s="126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</row>
    <row r="191" ht="15.75" customHeight="1">
      <c r="A191" s="126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</row>
    <row r="192" ht="15.75" customHeight="1">
      <c r="A192" s="126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</row>
    <row r="193" ht="15.75" customHeight="1">
      <c r="A193" s="126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</row>
    <row r="194" ht="15.75" customHeight="1">
      <c r="A194" s="126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</row>
    <row r="195" ht="15.75" customHeight="1">
      <c r="A195" s="126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</row>
    <row r="196" ht="15.75" customHeight="1">
      <c r="A196" s="126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</row>
    <row r="197" ht="15.75" customHeight="1">
      <c r="A197" s="126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</row>
    <row r="198" ht="15.75" customHeight="1">
      <c r="A198" s="126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</row>
    <row r="199" ht="15.75" customHeight="1">
      <c r="A199" s="126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</row>
    <row r="200" ht="15.75" customHeight="1">
      <c r="A200" s="126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</row>
    <row r="201" ht="15.75" customHeight="1">
      <c r="A201" s="126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  <c r="N201" s="126"/>
      <c r="O201" s="126"/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</row>
    <row r="202" ht="15.75" customHeight="1">
      <c r="A202" s="126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126"/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</row>
    <row r="203" ht="15.75" customHeight="1">
      <c r="A203" s="126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</row>
    <row r="204" ht="15.75" customHeight="1">
      <c r="A204" s="126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</row>
    <row r="205" ht="15.75" customHeight="1">
      <c r="A205" s="126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</row>
    <row r="206" ht="15.75" customHeight="1">
      <c r="A206" s="126"/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  <c r="P206" s="126"/>
      <c r="Q206" s="126"/>
      <c r="R206" s="126"/>
      <c r="S206" s="126"/>
      <c r="T206" s="126"/>
      <c r="U206" s="126"/>
      <c r="V206" s="126"/>
      <c r="W206" s="126"/>
      <c r="X206" s="126"/>
      <c r="Y206" s="126"/>
      <c r="Z206" s="126"/>
    </row>
    <row r="207" ht="15.75" customHeight="1">
      <c r="A207" s="126"/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6"/>
      <c r="P207" s="126"/>
      <c r="Q207" s="126"/>
      <c r="R207" s="126"/>
      <c r="S207" s="126"/>
      <c r="T207" s="126"/>
      <c r="U207" s="126"/>
      <c r="V207" s="126"/>
      <c r="W207" s="126"/>
      <c r="X207" s="126"/>
      <c r="Y207" s="126"/>
      <c r="Z207" s="126"/>
    </row>
    <row r="208" ht="15.75" customHeight="1">
      <c r="A208" s="126"/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  <c r="W208" s="126"/>
      <c r="X208" s="126"/>
      <c r="Y208" s="126"/>
      <c r="Z208" s="126"/>
    </row>
    <row r="209" ht="15.75" customHeight="1">
      <c r="A209" s="126"/>
      <c r="B209" s="126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  <c r="W209" s="126"/>
      <c r="X209" s="126"/>
      <c r="Y209" s="126"/>
      <c r="Z209" s="126"/>
    </row>
    <row r="210" ht="15.75" customHeight="1">
      <c r="A210" s="126"/>
      <c r="B210" s="126"/>
      <c r="C210" s="126"/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  <c r="Z210" s="126"/>
    </row>
    <row r="211" ht="15.75" customHeight="1">
      <c r="A211" s="126"/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Z211" s="126"/>
    </row>
    <row r="212" ht="15.75" customHeight="1">
      <c r="A212" s="126"/>
      <c r="B212" s="126"/>
      <c r="C212" s="126"/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  <c r="Z212" s="126"/>
    </row>
    <row r="213" ht="15.75" customHeight="1">
      <c r="A213" s="126"/>
      <c r="B213" s="126"/>
      <c r="C213" s="126"/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  <c r="Z213" s="126"/>
    </row>
    <row r="214" ht="15.75" customHeight="1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</row>
    <row r="215" ht="15.75" customHeight="1">
      <c r="A215" s="126"/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</row>
    <row r="216" ht="15.75" customHeight="1">
      <c r="A216" s="126"/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  <c r="W216" s="126"/>
      <c r="X216" s="126"/>
      <c r="Y216" s="126"/>
      <c r="Z216" s="126"/>
    </row>
    <row r="217" ht="15.75" customHeight="1">
      <c r="A217" s="126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  <c r="Z217" s="126"/>
    </row>
    <row r="218" ht="15.75" customHeight="1">
      <c r="A218" s="126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26"/>
      <c r="T218" s="126"/>
      <c r="U218" s="126"/>
      <c r="V218" s="126"/>
      <c r="W218" s="126"/>
      <c r="X218" s="126"/>
      <c r="Y218" s="126"/>
      <c r="Z218" s="126"/>
    </row>
    <row r="219" ht="15.75" customHeight="1">
      <c r="A219" s="126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  <c r="Z219" s="126"/>
    </row>
    <row r="220" ht="15.75" customHeight="1">
      <c r="A220" s="126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</row>
    <row r="221" ht="15.75" customHeight="1">
      <c r="A221" s="126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</row>
    <row r="222" ht="15.75" customHeight="1">
      <c r="A222" s="126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6"/>
      <c r="R222" s="126"/>
      <c r="S222" s="126"/>
      <c r="T222" s="126"/>
      <c r="U222" s="126"/>
      <c r="V222" s="126"/>
      <c r="W222" s="126"/>
      <c r="X222" s="126"/>
      <c r="Y222" s="126"/>
      <c r="Z222" s="126"/>
    </row>
    <row r="223" ht="15.75" customHeight="1">
      <c r="A223" s="126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26"/>
    </row>
    <row r="224" ht="15.75" customHeight="1">
      <c r="A224" s="126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  <c r="R224" s="126"/>
      <c r="S224" s="126"/>
      <c r="T224" s="126"/>
      <c r="U224" s="126"/>
      <c r="V224" s="126"/>
      <c r="W224" s="126"/>
      <c r="X224" s="126"/>
      <c r="Y224" s="126"/>
      <c r="Z224" s="126"/>
    </row>
    <row r="225" ht="15.75" customHeight="1">
      <c r="A225" s="126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</row>
    <row r="226" ht="15.75" customHeight="1">
      <c r="A226" s="126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6"/>
      <c r="V226" s="126"/>
      <c r="W226" s="126"/>
      <c r="X226" s="126"/>
      <c r="Y226" s="126"/>
      <c r="Z226" s="126"/>
    </row>
    <row r="227" ht="15.75" customHeight="1">
      <c r="A227" s="126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6"/>
      <c r="Q227" s="126"/>
      <c r="R227" s="126"/>
      <c r="S227" s="126"/>
      <c r="T227" s="126"/>
      <c r="U227" s="126"/>
      <c r="V227" s="126"/>
      <c r="W227" s="126"/>
      <c r="X227" s="126"/>
      <c r="Y227" s="126"/>
      <c r="Z227" s="126"/>
    </row>
    <row r="228" ht="15.75" customHeight="1">
      <c r="A228" s="126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26"/>
      <c r="O228" s="126"/>
      <c r="P228" s="126"/>
      <c r="Q228" s="126"/>
      <c r="R228" s="126"/>
      <c r="S228" s="126"/>
      <c r="T228" s="126"/>
      <c r="U228" s="126"/>
      <c r="V228" s="126"/>
      <c r="W228" s="126"/>
      <c r="X228" s="126"/>
      <c r="Y228" s="126"/>
      <c r="Z228" s="126"/>
    </row>
    <row r="229" ht="15.75" customHeight="1">
      <c r="A229" s="126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  <c r="N229" s="126"/>
      <c r="O229" s="126"/>
      <c r="P229" s="126"/>
      <c r="Q229" s="126"/>
      <c r="R229" s="126"/>
      <c r="S229" s="126"/>
      <c r="T229" s="126"/>
      <c r="U229" s="126"/>
      <c r="V229" s="126"/>
      <c r="W229" s="126"/>
      <c r="X229" s="126"/>
      <c r="Y229" s="126"/>
      <c r="Z229" s="126"/>
    </row>
    <row r="230" ht="15.75" customHeight="1">
      <c r="A230" s="126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  <c r="Z230" s="126"/>
    </row>
    <row r="231" ht="15.75" customHeight="1">
      <c r="A231" s="126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  <c r="W231" s="126"/>
      <c r="X231" s="126"/>
      <c r="Y231" s="126"/>
      <c r="Z231" s="126"/>
    </row>
    <row r="232" ht="15.75" customHeight="1">
      <c r="A232" s="126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  <c r="T232" s="126"/>
      <c r="U232" s="126"/>
      <c r="V232" s="126"/>
      <c r="W232" s="126"/>
      <c r="X232" s="126"/>
      <c r="Y232" s="126"/>
      <c r="Z232" s="126"/>
    </row>
    <row r="233" ht="15.75" customHeight="1">
      <c r="A233" s="126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6"/>
      <c r="V233" s="126"/>
      <c r="W233" s="126"/>
      <c r="X233" s="126"/>
      <c r="Y233" s="126"/>
      <c r="Z233" s="126"/>
    </row>
    <row r="234" ht="15.75" customHeight="1">
      <c r="A234" s="126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  <c r="T234" s="126"/>
      <c r="U234" s="126"/>
      <c r="V234" s="126"/>
      <c r="W234" s="126"/>
      <c r="X234" s="126"/>
      <c r="Y234" s="126"/>
      <c r="Z234" s="126"/>
    </row>
    <row r="235" ht="15.75" customHeight="1">
      <c r="A235" s="126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  <c r="T235" s="126"/>
      <c r="U235" s="126"/>
      <c r="V235" s="126"/>
      <c r="W235" s="126"/>
      <c r="X235" s="126"/>
      <c r="Y235" s="126"/>
      <c r="Z235" s="126"/>
    </row>
    <row r="236" ht="15.75" customHeight="1">
      <c r="A236" s="126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  <c r="Z236" s="126"/>
    </row>
    <row r="237" ht="15.75" customHeight="1">
      <c r="A237" s="126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  <c r="N237" s="126"/>
      <c r="O237" s="126"/>
      <c r="P237" s="126"/>
      <c r="Q237" s="126"/>
      <c r="R237" s="126"/>
      <c r="S237" s="126"/>
      <c r="T237" s="126"/>
      <c r="U237" s="126"/>
      <c r="V237" s="126"/>
      <c r="W237" s="126"/>
      <c r="X237" s="126"/>
      <c r="Y237" s="126"/>
      <c r="Z237" s="126"/>
    </row>
    <row r="238" ht="15.75" customHeight="1">
      <c r="A238" s="126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  <c r="N238" s="126"/>
      <c r="O238" s="126"/>
      <c r="P238" s="126"/>
      <c r="Q238" s="126"/>
      <c r="R238" s="126"/>
      <c r="S238" s="126"/>
      <c r="T238" s="126"/>
      <c r="U238" s="126"/>
      <c r="V238" s="126"/>
      <c r="W238" s="126"/>
      <c r="X238" s="126"/>
      <c r="Y238" s="126"/>
      <c r="Z238" s="126"/>
    </row>
    <row r="239" ht="15.75" customHeight="1">
      <c r="A239" s="126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  <c r="Z239" s="126"/>
    </row>
    <row r="240" ht="15.75" customHeight="1">
      <c r="A240" s="126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  <c r="W240" s="126"/>
      <c r="X240" s="126"/>
      <c r="Y240" s="126"/>
      <c r="Z240" s="126"/>
    </row>
    <row r="241" ht="15.75" customHeight="1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  <c r="Z241" s="126"/>
    </row>
    <row r="242" ht="15.75" customHeight="1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  <c r="Z242" s="126"/>
    </row>
    <row r="243" ht="15.75" customHeight="1">
      <c r="A243" s="126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6"/>
      <c r="V243" s="126"/>
      <c r="W243" s="126"/>
      <c r="X243" s="126"/>
      <c r="Y243" s="126"/>
      <c r="Z243" s="126"/>
    </row>
    <row r="244" ht="15.75" customHeight="1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  <c r="Z244" s="126"/>
    </row>
    <row r="245" ht="15.75" customHeight="1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</row>
    <row r="246" ht="15.75" customHeight="1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</row>
    <row r="247" ht="15.75" customHeight="1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</row>
    <row r="248" ht="15.75" customHeight="1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</row>
    <row r="249" ht="15.75" customHeight="1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</row>
    <row r="250" ht="15.75" customHeight="1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</row>
    <row r="251" ht="15.75" customHeight="1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</row>
    <row r="252" ht="15.75" customHeight="1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26"/>
      <c r="L252" s="126"/>
      <c r="M252" s="126"/>
      <c r="N252" s="126"/>
      <c r="O252" s="126"/>
      <c r="P252" s="126"/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</row>
    <row r="253" ht="15.75" customHeight="1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</row>
    <row r="254" ht="15.75" customHeight="1">
      <c r="A254" s="126"/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</row>
    <row r="255" ht="15.75" customHeight="1">
      <c r="A255" s="126"/>
      <c r="B255" s="126"/>
      <c r="C255" s="126"/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6"/>
      <c r="O255" s="126"/>
      <c r="P255" s="126"/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</row>
    <row r="256" ht="15.75" customHeight="1">
      <c r="A256" s="126"/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  <c r="P256" s="126"/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</row>
    <row r="257" ht="15.75" customHeight="1">
      <c r="A257" s="126"/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</row>
    <row r="258" ht="15.75" customHeight="1">
      <c r="A258" s="126"/>
      <c r="B258" s="126"/>
      <c r="C258" s="126"/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6"/>
      <c r="P258" s="126"/>
      <c r="Q258" s="126"/>
      <c r="R258" s="126"/>
      <c r="S258" s="126"/>
      <c r="T258" s="126"/>
      <c r="U258" s="126"/>
      <c r="V258" s="126"/>
      <c r="W258" s="126"/>
      <c r="X258" s="126"/>
      <c r="Y258" s="126"/>
      <c r="Z258" s="126"/>
    </row>
    <row r="259" ht="15.75" customHeight="1">
      <c r="A259" s="126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/>
      <c r="U259" s="126"/>
      <c r="V259" s="126"/>
      <c r="W259" s="126"/>
      <c r="X259" s="126"/>
      <c r="Y259" s="126"/>
      <c r="Z259" s="126"/>
    </row>
    <row r="260" ht="15.75" customHeight="1">
      <c r="A260" s="126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</row>
    <row r="261" ht="15.75" customHeight="1">
      <c r="A261" s="126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6"/>
      <c r="O261" s="126"/>
      <c r="P261" s="126"/>
      <c r="Q261" s="126"/>
      <c r="R261" s="126"/>
      <c r="S261" s="126"/>
      <c r="T261" s="126"/>
      <c r="U261" s="126"/>
      <c r="V261" s="126"/>
      <c r="W261" s="126"/>
      <c r="X261" s="126"/>
      <c r="Y261" s="126"/>
      <c r="Z261" s="126"/>
    </row>
    <row r="262" ht="15.75" customHeight="1">
      <c r="A262" s="126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  <c r="P262" s="126"/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</row>
    <row r="263" ht="15.75" customHeight="1">
      <c r="A263" s="126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</row>
    <row r="264" ht="15.75" customHeight="1">
      <c r="A264" s="126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6"/>
      <c r="O264" s="126"/>
      <c r="P264" s="126"/>
      <c r="Q264" s="126"/>
      <c r="R264" s="126"/>
      <c r="S264" s="126"/>
      <c r="T264" s="126"/>
      <c r="U264" s="126"/>
      <c r="V264" s="126"/>
      <c r="W264" s="126"/>
      <c r="X264" s="126"/>
      <c r="Y264" s="126"/>
      <c r="Z264" s="126"/>
    </row>
    <row r="265" ht="15.75" customHeight="1">
      <c r="A265" s="126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</row>
    <row r="266" ht="15.75" customHeight="1">
      <c r="A266" s="126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  <c r="P266" s="126"/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</row>
    <row r="267" ht="15.75" customHeight="1">
      <c r="A267" s="126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</row>
    <row r="268" ht="15.75" customHeight="1">
      <c r="A268" s="126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</row>
    <row r="269" ht="15.75" customHeight="1">
      <c r="A269" s="126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6"/>
      <c r="O269" s="126"/>
      <c r="P269" s="126"/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</row>
    <row r="270" ht="15.75" customHeight="1">
      <c r="A270" s="126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6"/>
      <c r="O270" s="126"/>
      <c r="P270" s="126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</row>
    <row r="271" ht="15.75" customHeight="1">
      <c r="A271" s="126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126"/>
      <c r="O271" s="126"/>
      <c r="P271" s="126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</row>
    <row r="272" ht="15.75" customHeight="1">
      <c r="A272" s="126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</row>
    <row r="273" ht="15.75" customHeight="1">
      <c r="A273" s="126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  <c r="P273" s="126"/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</row>
    <row r="274" ht="15.75" customHeight="1">
      <c r="A274" s="126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</row>
    <row r="275" ht="15.75" customHeight="1">
      <c r="A275" s="126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6"/>
      <c r="P275" s="126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</row>
    <row r="276" ht="15.75" customHeight="1">
      <c r="A276" s="126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6"/>
      <c r="O276" s="126"/>
      <c r="P276" s="126"/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</row>
    <row r="277" ht="15.75" customHeight="1">
      <c r="A277" s="126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</row>
    <row r="278" ht="15.75" customHeight="1">
      <c r="A278" s="126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  <c r="T278" s="126"/>
      <c r="U278" s="126"/>
      <c r="V278" s="126"/>
      <c r="W278" s="126"/>
      <c r="X278" s="126"/>
      <c r="Y278" s="126"/>
      <c r="Z278" s="126"/>
    </row>
    <row r="279" ht="15.75" customHeight="1">
      <c r="A279" s="126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  <c r="R279" s="126"/>
      <c r="S279" s="126"/>
      <c r="T279" s="126"/>
      <c r="U279" s="126"/>
      <c r="V279" s="126"/>
      <c r="W279" s="126"/>
      <c r="X279" s="126"/>
      <c r="Y279" s="126"/>
      <c r="Z279" s="126"/>
    </row>
    <row r="280" ht="15.75" customHeight="1">
      <c r="A280" s="126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126"/>
      <c r="U280" s="126"/>
      <c r="V280" s="126"/>
      <c r="W280" s="126"/>
      <c r="X280" s="126"/>
      <c r="Y280" s="126"/>
      <c r="Z280" s="126"/>
    </row>
    <row r="281" ht="15.75" customHeight="1">
      <c r="A281" s="126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6"/>
      <c r="W281" s="126"/>
      <c r="X281" s="126"/>
      <c r="Y281" s="126"/>
      <c r="Z281" s="126"/>
    </row>
    <row r="282" ht="15.75" customHeight="1">
      <c r="A282" s="126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126"/>
      <c r="U282" s="126"/>
      <c r="V282" s="126"/>
      <c r="W282" s="126"/>
      <c r="X282" s="126"/>
      <c r="Y282" s="126"/>
      <c r="Z282" s="126"/>
    </row>
    <row r="283" ht="15.75" customHeight="1">
      <c r="A283" s="126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  <c r="T283" s="126"/>
      <c r="U283" s="126"/>
      <c r="V283" s="126"/>
      <c r="W283" s="126"/>
      <c r="X283" s="126"/>
      <c r="Y283" s="126"/>
      <c r="Z283" s="126"/>
    </row>
    <row r="284" ht="15.75" customHeight="1">
      <c r="A284" s="126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6"/>
      <c r="O284" s="126"/>
      <c r="P284" s="126"/>
      <c r="Q284" s="126"/>
      <c r="R284" s="126"/>
      <c r="S284" s="126"/>
      <c r="T284" s="126"/>
      <c r="U284" s="126"/>
      <c r="V284" s="126"/>
      <c r="W284" s="126"/>
      <c r="X284" s="126"/>
      <c r="Y284" s="126"/>
      <c r="Z284" s="126"/>
    </row>
    <row r="285" ht="15.75" customHeight="1">
      <c r="A285" s="126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6"/>
      <c r="O285" s="126"/>
      <c r="P285" s="126"/>
      <c r="Q285" s="126"/>
      <c r="R285" s="126"/>
      <c r="S285" s="126"/>
      <c r="T285" s="126"/>
      <c r="U285" s="126"/>
      <c r="V285" s="126"/>
      <c r="W285" s="126"/>
      <c r="X285" s="126"/>
      <c r="Y285" s="126"/>
      <c r="Z285" s="126"/>
    </row>
    <row r="286" ht="15.75" customHeight="1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126"/>
      <c r="U286" s="126"/>
      <c r="V286" s="126"/>
      <c r="W286" s="126"/>
      <c r="X286" s="126"/>
      <c r="Y286" s="126"/>
      <c r="Z286" s="126"/>
    </row>
    <row r="287" ht="15.75" customHeight="1">
      <c r="A287" s="126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126"/>
      <c r="U287" s="126"/>
      <c r="V287" s="126"/>
      <c r="W287" s="126"/>
      <c r="X287" s="126"/>
      <c r="Y287" s="126"/>
      <c r="Z287" s="126"/>
    </row>
    <row r="288" ht="15.75" customHeight="1">
      <c r="A288" s="126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126"/>
      <c r="U288" s="126"/>
      <c r="V288" s="126"/>
      <c r="W288" s="126"/>
      <c r="X288" s="126"/>
      <c r="Y288" s="126"/>
      <c r="Z288" s="126"/>
    </row>
    <row r="289" ht="15.75" customHeight="1">
      <c r="A289" s="126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</row>
    <row r="290" ht="15.75" customHeight="1">
      <c r="A290" s="126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</row>
    <row r="291" ht="15.75" customHeight="1">
      <c r="A291" s="126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26"/>
      <c r="U291" s="126"/>
      <c r="V291" s="126"/>
      <c r="W291" s="126"/>
      <c r="X291" s="126"/>
      <c r="Y291" s="126"/>
      <c r="Z291" s="126"/>
    </row>
    <row r="292" ht="15.75" customHeight="1">
      <c r="A292" s="126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126"/>
      <c r="U292" s="126"/>
      <c r="V292" s="126"/>
      <c r="W292" s="126"/>
      <c r="X292" s="126"/>
      <c r="Y292" s="126"/>
      <c r="Z292" s="126"/>
    </row>
    <row r="293" ht="15.75" customHeight="1">
      <c r="A293" s="126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  <c r="T293" s="126"/>
      <c r="U293" s="126"/>
      <c r="V293" s="126"/>
      <c r="W293" s="126"/>
      <c r="X293" s="126"/>
      <c r="Y293" s="126"/>
      <c r="Z293" s="126"/>
    </row>
    <row r="294" ht="15.75" customHeight="1">
      <c r="A294" s="126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  <c r="T294" s="126"/>
      <c r="U294" s="126"/>
      <c r="V294" s="126"/>
      <c r="W294" s="126"/>
      <c r="X294" s="126"/>
      <c r="Y294" s="126"/>
      <c r="Z294" s="126"/>
    </row>
    <row r="295" ht="15.75" customHeight="1">
      <c r="A295" s="126"/>
      <c r="B295" s="126"/>
      <c r="C295" s="126"/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26"/>
      <c r="U295" s="126"/>
      <c r="V295" s="126"/>
      <c r="W295" s="126"/>
      <c r="X295" s="126"/>
      <c r="Y295" s="126"/>
      <c r="Z295" s="126"/>
    </row>
    <row r="296" ht="15.75" customHeight="1">
      <c r="A296" s="126"/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</row>
    <row r="297" ht="15.75" customHeight="1">
      <c r="A297" s="126"/>
      <c r="B297" s="126"/>
      <c r="C297" s="126"/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  <c r="S297" s="126"/>
      <c r="T297" s="126"/>
      <c r="U297" s="126"/>
      <c r="V297" s="126"/>
      <c r="W297" s="126"/>
      <c r="X297" s="126"/>
      <c r="Y297" s="126"/>
      <c r="Z297" s="126"/>
    </row>
    <row r="298" ht="15.75" customHeight="1">
      <c r="A298" s="126"/>
      <c r="B298" s="126"/>
      <c r="C298" s="126"/>
      <c r="D298" s="126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6"/>
      <c r="Q298" s="126"/>
      <c r="R298" s="126"/>
      <c r="S298" s="126"/>
      <c r="T298" s="126"/>
      <c r="U298" s="126"/>
      <c r="V298" s="126"/>
      <c r="W298" s="126"/>
      <c r="X298" s="126"/>
      <c r="Y298" s="126"/>
      <c r="Z298" s="126"/>
    </row>
    <row r="299" ht="15.75" customHeight="1">
      <c r="A299" s="126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  <c r="U299" s="126"/>
      <c r="V299" s="126"/>
      <c r="W299" s="126"/>
      <c r="X299" s="126"/>
      <c r="Y299" s="126"/>
      <c r="Z299" s="126"/>
    </row>
    <row r="300" ht="15.75" customHeight="1">
      <c r="A300" s="126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  <c r="U300" s="126"/>
      <c r="V300" s="126"/>
      <c r="W300" s="126"/>
      <c r="X300" s="126"/>
      <c r="Y300" s="126"/>
      <c r="Z300" s="126"/>
    </row>
    <row r="301" ht="15.75" customHeight="1">
      <c r="A301" s="126"/>
      <c r="B301" s="126"/>
      <c r="C301" s="126"/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126"/>
      <c r="U301" s="126"/>
      <c r="V301" s="126"/>
      <c r="W301" s="126"/>
      <c r="X301" s="126"/>
      <c r="Y301" s="126"/>
      <c r="Z301" s="126"/>
    </row>
    <row r="302" ht="15.75" customHeight="1">
      <c r="A302" s="126"/>
      <c r="B302" s="126"/>
      <c r="C302" s="126"/>
      <c r="D302" s="126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  <c r="S302" s="126"/>
      <c r="T302" s="126"/>
      <c r="U302" s="126"/>
      <c r="V302" s="126"/>
      <c r="W302" s="126"/>
      <c r="X302" s="126"/>
      <c r="Y302" s="126"/>
      <c r="Z302" s="126"/>
    </row>
    <row r="303" ht="15.75" customHeight="1">
      <c r="A303" s="126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6"/>
      <c r="U303" s="126"/>
      <c r="V303" s="126"/>
      <c r="W303" s="126"/>
      <c r="X303" s="126"/>
      <c r="Y303" s="126"/>
      <c r="Z303" s="126"/>
    </row>
    <row r="304" ht="15.75" customHeight="1">
      <c r="A304" s="126"/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26"/>
      <c r="U304" s="126"/>
      <c r="V304" s="126"/>
      <c r="W304" s="126"/>
      <c r="X304" s="126"/>
      <c r="Y304" s="126"/>
      <c r="Z304" s="126"/>
    </row>
    <row r="305" ht="15.75" customHeight="1">
      <c r="A305" s="126"/>
      <c r="B305" s="126"/>
      <c r="C305" s="126"/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  <c r="T305" s="126"/>
      <c r="U305" s="126"/>
      <c r="V305" s="126"/>
      <c r="W305" s="126"/>
      <c r="X305" s="126"/>
      <c r="Y305" s="126"/>
      <c r="Z305" s="126"/>
    </row>
    <row r="306" ht="15.75" customHeight="1">
      <c r="A306" s="126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126"/>
      <c r="U306" s="126"/>
      <c r="V306" s="126"/>
      <c r="W306" s="126"/>
      <c r="X306" s="126"/>
      <c r="Y306" s="126"/>
      <c r="Z306" s="126"/>
    </row>
    <row r="307" ht="15.75" customHeight="1">
      <c r="A307" s="126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26"/>
      <c r="U307" s="126"/>
      <c r="V307" s="126"/>
      <c r="W307" s="126"/>
      <c r="X307" s="126"/>
      <c r="Y307" s="126"/>
      <c r="Z307" s="126"/>
    </row>
    <row r="308" ht="15.75" customHeight="1">
      <c r="A308" s="126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  <c r="U308" s="126"/>
      <c r="V308" s="126"/>
      <c r="W308" s="126"/>
      <c r="X308" s="126"/>
      <c r="Y308" s="126"/>
      <c r="Z308" s="126"/>
    </row>
    <row r="309" ht="15.75" customHeight="1">
      <c r="A309" s="126"/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6"/>
      <c r="P309" s="126"/>
      <c r="Q309" s="126"/>
      <c r="R309" s="126"/>
      <c r="S309" s="126"/>
      <c r="T309" s="126"/>
      <c r="U309" s="126"/>
      <c r="V309" s="126"/>
      <c r="W309" s="126"/>
      <c r="X309" s="126"/>
      <c r="Y309" s="126"/>
      <c r="Z309" s="126"/>
    </row>
    <row r="310" ht="15.75" customHeight="1">
      <c r="A310" s="126"/>
      <c r="B310" s="126"/>
      <c r="C310" s="126"/>
      <c r="D310" s="126"/>
      <c r="E310" s="126"/>
      <c r="F310" s="126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6"/>
      <c r="R310" s="126"/>
      <c r="S310" s="126"/>
      <c r="T310" s="126"/>
      <c r="U310" s="126"/>
      <c r="V310" s="126"/>
      <c r="W310" s="126"/>
      <c r="X310" s="126"/>
      <c r="Y310" s="126"/>
      <c r="Z310" s="126"/>
    </row>
    <row r="311" ht="15.75" customHeight="1">
      <c r="A311" s="126"/>
      <c r="B311" s="126"/>
      <c r="C311" s="126"/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  <c r="S311" s="126"/>
      <c r="T311" s="126"/>
      <c r="U311" s="126"/>
      <c r="V311" s="126"/>
      <c r="W311" s="126"/>
      <c r="X311" s="126"/>
      <c r="Y311" s="126"/>
      <c r="Z311" s="126"/>
    </row>
    <row r="312" ht="15.75" customHeight="1">
      <c r="A312" s="126"/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  <c r="S312" s="126"/>
      <c r="T312" s="126"/>
      <c r="U312" s="126"/>
      <c r="V312" s="126"/>
      <c r="W312" s="126"/>
      <c r="X312" s="126"/>
      <c r="Y312" s="126"/>
      <c r="Z312" s="126"/>
    </row>
    <row r="313" ht="15.75" customHeight="1">
      <c r="A313" s="126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  <c r="T313" s="126"/>
      <c r="U313" s="126"/>
      <c r="V313" s="126"/>
      <c r="W313" s="126"/>
      <c r="X313" s="126"/>
      <c r="Y313" s="126"/>
      <c r="Z313" s="126"/>
    </row>
    <row r="314" ht="15.75" customHeight="1">
      <c r="A314" s="126"/>
      <c r="B314" s="126"/>
      <c r="C314" s="126"/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  <c r="T314" s="126"/>
      <c r="U314" s="126"/>
      <c r="V314" s="126"/>
      <c r="W314" s="126"/>
      <c r="X314" s="126"/>
      <c r="Y314" s="126"/>
      <c r="Z314" s="126"/>
    </row>
    <row r="315" ht="15.75" customHeight="1">
      <c r="A315" s="126"/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126"/>
      <c r="U315" s="126"/>
      <c r="V315" s="126"/>
      <c r="W315" s="126"/>
      <c r="X315" s="126"/>
      <c r="Y315" s="126"/>
      <c r="Z315" s="126"/>
    </row>
    <row r="316" ht="15.75" customHeight="1">
      <c r="A316" s="126"/>
      <c r="B316" s="126"/>
      <c r="C316" s="126"/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  <c r="T316" s="126"/>
      <c r="U316" s="126"/>
      <c r="V316" s="126"/>
      <c r="W316" s="126"/>
      <c r="X316" s="126"/>
      <c r="Y316" s="126"/>
      <c r="Z316" s="126"/>
    </row>
    <row r="317" ht="15.75" customHeight="1">
      <c r="A317" s="126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  <c r="S317" s="126"/>
      <c r="T317" s="126"/>
      <c r="U317" s="126"/>
      <c r="V317" s="126"/>
      <c r="W317" s="126"/>
      <c r="X317" s="126"/>
      <c r="Y317" s="126"/>
      <c r="Z317" s="126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13">
    <mergeCell ref="B74:C74"/>
    <mergeCell ref="B91:C91"/>
    <mergeCell ref="E91:F91"/>
    <mergeCell ref="K91:L91"/>
    <mergeCell ref="B109:C109"/>
    <mergeCell ref="E109:F109"/>
    <mergeCell ref="B2:C2"/>
    <mergeCell ref="E2:F2"/>
    <mergeCell ref="H2:I2"/>
    <mergeCell ref="K2:L2"/>
    <mergeCell ref="E74:F74"/>
    <mergeCell ref="H74:I74"/>
    <mergeCell ref="K74:L7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1.88"/>
    <col customWidth="1" min="4" max="4" width="14.25"/>
    <col customWidth="1" min="5" max="5" width="14.38"/>
    <col customWidth="1" min="6" max="6" width="14.13"/>
    <col customWidth="1" min="7" max="7" width="14.25"/>
    <col customWidth="1" min="8" max="8" width="14.38"/>
    <col customWidth="1" min="9" max="10" width="14.0"/>
    <col customWidth="1" min="11" max="11" width="14.13"/>
  </cols>
  <sheetData>
    <row r="1" ht="15.75" customHeight="1">
      <c r="B1" s="126" t="s">
        <v>119</v>
      </c>
      <c r="C1" s="126"/>
      <c r="D1" s="126"/>
    </row>
    <row r="2" ht="15.75" customHeight="1">
      <c r="B2" s="173" t="s">
        <v>120</v>
      </c>
      <c r="C2" s="126"/>
      <c r="D2" s="126"/>
    </row>
    <row r="3" ht="15.75" customHeight="1">
      <c r="B3" s="173" t="s">
        <v>121</v>
      </c>
      <c r="C3" s="126"/>
      <c r="D3" s="126"/>
    </row>
    <row r="4" ht="15.75" customHeight="1">
      <c r="B4" s="173" t="s">
        <v>122</v>
      </c>
      <c r="C4" s="126"/>
      <c r="D4" s="126"/>
    </row>
    <row r="5" ht="15.75" customHeight="1"/>
    <row r="6" ht="15.75" customHeight="1">
      <c r="B6" s="174" t="s">
        <v>123</v>
      </c>
      <c r="C6" s="175"/>
      <c r="D6" s="176" t="s">
        <v>124</v>
      </c>
      <c r="E6" s="174" t="s">
        <v>125</v>
      </c>
      <c r="F6" s="176" t="s">
        <v>126</v>
      </c>
      <c r="G6" s="176" t="s">
        <v>127</v>
      </c>
      <c r="H6" s="177" t="s">
        <v>128</v>
      </c>
      <c r="I6" s="174" t="s">
        <v>129</v>
      </c>
      <c r="J6" s="176" t="s">
        <v>130</v>
      </c>
      <c r="K6" s="176" t="s">
        <v>131</v>
      </c>
    </row>
    <row r="7" ht="15.75" customHeight="1">
      <c r="B7" s="178" t="str">
        <f>'Libro Mayor 2023'!B2</f>
        <v>Banco</v>
      </c>
      <c r="C7" s="175"/>
      <c r="D7" s="179">
        <f>'Libro Mayor 2023'!B70</f>
        <v>42964539</v>
      </c>
      <c r="E7" s="180">
        <f>'Libro Mayor 2023'!C70</f>
        <v>38405447</v>
      </c>
      <c r="F7" s="179">
        <f>'Libro Mayor 2023'!B71</f>
        <v>4559092</v>
      </c>
      <c r="G7" s="181"/>
      <c r="H7" s="182">
        <f>'Libro Mayor 2023'!B71</f>
        <v>4559092</v>
      </c>
      <c r="I7" s="183"/>
      <c r="J7" s="181"/>
      <c r="K7" s="181"/>
    </row>
    <row r="8" ht="15.75" customHeight="1">
      <c r="B8" s="178" t="str">
        <f>'Libro Mayor 2023'!E2</f>
        <v>Ingresos no operacionales</v>
      </c>
      <c r="C8" s="175"/>
      <c r="D8" s="184">
        <v>0.0</v>
      </c>
      <c r="E8" s="180">
        <f>'Libro Mayor 2023'!F8</f>
        <v>40021283</v>
      </c>
      <c r="F8" s="181"/>
      <c r="G8" s="179">
        <f>'Libro Mayor 2023'!F8</f>
        <v>40021283</v>
      </c>
      <c r="H8" s="185"/>
      <c r="I8" s="183"/>
      <c r="J8" s="181"/>
      <c r="K8" s="179">
        <f>'Libro Mayor 2023'!F8</f>
        <v>40021283</v>
      </c>
    </row>
    <row r="9" ht="15.75" customHeight="1">
      <c r="B9" s="178" t="str">
        <f>'Libro Mayor 2023'!B74</f>
        <v>Donación Socio</v>
      </c>
      <c r="C9" s="175"/>
      <c r="D9" s="184">
        <v>0.0</v>
      </c>
      <c r="E9" s="180">
        <f>'Libro Mayor 2023'!C86</f>
        <v>2943256</v>
      </c>
      <c r="F9" s="181"/>
      <c r="G9" s="179">
        <f>'Libro Mayor 2023'!C86</f>
        <v>2943256</v>
      </c>
      <c r="H9" s="185"/>
      <c r="I9" s="183"/>
      <c r="J9" s="181"/>
      <c r="K9" s="179">
        <f>'Libro Mayor 2023'!C86</f>
        <v>2943256</v>
      </c>
    </row>
    <row r="10" ht="15.75" customHeight="1">
      <c r="B10" s="178" t="str">
        <f>'Libro Mayor 2023'!K2</f>
        <v>Gsto Arriendo</v>
      </c>
      <c r="C10" s="175"/>
      <c r="D10" s="179">
        <f>'Libro Mayor 2023'!K9</f>
        <v>2380000</v>
      </c>
      <c r="E10" s="186">
        <v>0.0</v>
      </c>
      <c r="F10" s="179">
        <f>'Libro Mayor 2023'!K9</f>
        <v>2380000</v>
      </c>
      <c r="G10" s="181"/>
      <c r="H10" s="185"/>
      <c r="I10" s="183"/>
      <c r="J10" s="179">
        <f>'Libro Mayor 2023'!K9</f>
        <v>2380000</v>
      </c>
      <c r="K10" s="181"/>
    </row>
    <row r="11" ht="15.75" customHeight="1">
      <c r="B11" s="178" t="str">
        <f>'Libro Mayor 2023'!H2</f>
        <v>Gtos Generales</v>
      </c>
      <c r="C11" s="175"/>
      <c r="D11" s="179">
        <f>'Libro Mayor 2023'!H13</f>
        <v>268940</v>
      </c>
      <c r="E11" s="186">
        <v>0.0</v>
      </c>
      <c r="F11" s="179">
        <f>'Libro Mayor 2023'!H13</f>
        <v>268940</v>
      </c>
      <c r="G11" s="181"/>
      <c r="H11" s="185"/>
      <c r="I11" s="183"/>
      <c r="J11" s="179">
        <f>'Libro Mayor 2023'!H13</f>
        <v>268940</v>
      </c>
      <c r="K11" s="181"/>
    </row>
    <row r="12" ht="15.75" customHeight="1">
      <c r="B12" s="178" t="str">
        <f>'Libro Mayor 2023'!E74</f>
        <v>Gto Honorarios</v>
      </c>
      <c r="C12" s="175"/>
      <c r="D12" s="179">
        <f>'Libro Mayor 2023'!E87</f>
        <v>13699804</v>
      </c>
      <c r="E12" s="186">
        <v>0.0</v>
      </c>
      <c r="F12" s="179">
        <f>'Libro Mayor 2023'!E87</f>
        <v>13699804</v>
      </c>
      <c r="G12" s="181"/>
      <c r="H12" s="185"/>
      <c r="I12" s="183"/>
      <c r="J12" s="179">
        <f>'Libro Mayor 2023'!E87</f>
        <v>13699804</v>
      </c>
      <c r="K12" s="181"/>
    </row>
    <row r="13" ht="15.75" customHeight="1">
      <c r="B13" s="178" t="str">
        <f>'Libro Mayor 2023'!H74</f>
        <v>Gto Movilización</v>
      </c>
      <c r="C13" s="175"/>
      <c r="D13" s="179">
        <f>'Libro Mayor 2023'!H86</f>
        <v>3073852</v>
      </c>
      <c r="E13" s="186">
        <v>0.0</v>
      </c>
      <c r="F13" s="179">
        <f>'Libro Mayor 2023'!H86</f>
        <v>3073852</v>
      </c>
      <c r="G13" s="181"/>
      <c r="H13" s="185"/>
      <c r="I13" s="183"/>
      <c r="J13" s="179">
        <f>'Libro Mayor 2023'!H86</f>
        <v>3073852</v>
      </c>
      <c r="K13" s="181"/>
    </row>
    <row r="14" ht="15.75" customHeight="1">
      <c r="B14" s="178" t="str">
        <f>'Libro Mayor 2023'!K74</f>
        <v>Gto Publicidad</v>
      </c>
      <c r="C14" s="175"/>
      <c r="D14" s="179">
        <f>'Libro Mayor 2023'!K82</f>
        <v>5494270</v>
      </c>
      <c r="E14" s="186">
        <v>0.0</v>
      </c>
      <c r="F14" s="179">
        <f>'Libro Mayor 2023'!K82</f>
        <v>5494270</v>
      </c>
      <c r="G14" s="181"/>
      <c r="H14" s="185"/>
      <c r="I14" s="183"/>
      <c r="J14" s="179">
        <f>'Libro Mayor 2023'!K82</f>
        <v>5494270</v>
      </c>
      <c r="K14" s="181"/>
    </row>
    <row r="15" ht="15.75" customHeight="1">
      <c r="B15" s="187" t="str">
        <f>'Libro Mayor 2023'!B91</f>
        <v>Gto Alimentación</v>
      </c>
      <c r="C15" s="175"/>
      <c r="D15" s="179">
        <f>'Libro Mayor 2023'!B103</f>
        <v>2395606</v>
      </c>
      <c r="E15" s="186">
        <v>0.0</v>
      </c>
      <c r="F15" s="179">
        <f>'Libro Mayor 2023'!B103</f>
        <v>2395606</v>
      </c>
      <c r="G15" s="181"/>
      <c r="H15" s="185"/>
      <c r="I15" s="183"/>
      <c r="J15" s="179">
        <f>'Libro Mayor 2023'!B103</f>
        <v>2395606</v>
      </c>
      <c r="K15" s="181"/>
    </row>
    <row r="16" ht="15.75" customHeight="1">
      <c r="B16" s="187" t="str">
        <f>'Libro Mayor 2023'!H91</f>
        <v>Gto Equipamiento</v>
      </c>
      <c r="C16" s="175"/>
      <c r="D16" s="179">
        <f>'Libro Mayor 2023'!H98</f>
        <v>7270337</v>
      </c>
      <c r="E16" s="186">
        <v>0.0</v>
      </c>
      <c r="F16" s="179">
        <f>'Libro Mayor 2023'!H98</f>
        <v>7270337</v>
      </c>
      <c r="G16" s="181"/>
      <c r="H16" s="185"/>
      <c r="I16" s="183"/>
      <c r="J16" s="179">
        <f>'Libro Mayor 2023'!H98</f>
        <v>7270337</v>
      </c>
      <c r="K16" s="181"/>
    </row>
    <row r="17" ht="15.75" customHeight="1">
      <c r="B17" s="178" t="str">
        <f>'Libro Mayor 2023'!K91</f>
        <v>Gto Capacitación</v>
      </c>
      <c r="C17" s="175"/>
      <c r="D17" s="179">
        <f>'Libro Mayor 2023'!K94</f>
        <v>1768000</v>
      </c>
      <c r="E17" s="186">
        <v>0.0</v>
      </c>
      <c r="F17" s="179">
        <f>'Libro Mayor 2023'!K94</f>
        <v>1768000</v>
      </c>
      <c r="G17" s="181"/>
      <c r="H17" s="185"/>
      <c r="I17" s="183"/>
      <c r="J17" s="181">
        <f>'Libro Mayor 2023'!K94</f>
        <v>1768000</v>
      </c>
      <c r="K17" s="181"/>
    </row>
    <row r="18" ht="15.75" customHeight="1">
      <c r="A18" s="163"/>
      <c r="B18" s="187" t="str">
        <f>'Libro Mayor 2023'!E91</f>
        <v>Pago Retención</v>
      </c>
      <c r="C18" s="175"/>
      <c r="D18" s="179">
        <f>'Libro Mayor 2023'!E101</f>
        <v>1872453</v>
      </c>
      <c r="E18" s="186">
        <v>0.0</v>
      </c>
      <c r="F18" s="179">
        <f>'Libro Mayor 2023'!E101</f>
        <v>1872453</v>
      </c>
      <c r="G18" s="181"/>
      <c r="H18" s="185"/>
      <c r="I18" s="183"/>
      <c r="J18" s="179">
        <f>'Libro Mayor 2023'!E101</f>
        <v>1872453</v>
      </c>
      <c r="K18" s="181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</row>
    <row r="19" ht="15.75" customHeight="1">
      <c r="B19" s="187" t="str">
        <f>'Libro Mayor 2023'!E109</f>
        <v>Servicios Basicos</v>
      </c>
      <c r="C19" s="175"/>
      <c r="D19" s="179">
        <f>'Libro Mayor 2023'!E112</f>
        <v>120610</v>
      </c>
      <c r="E19" s="186">
        <v>0.0</v>
      </c>
      <c r="F19" s="179">
        <f>'Libro Mayor 2023'!E112</f>
        <v>120610</v>
      </c>
      <c r="G19" s="181"/>
      <c r="H19" s="185"/>
      <c r="I19" s="183"/>
      <c r="J19" s="179">
        <f>'Libro Mayor 2023'!E112</f>
        <v>120610</v>
      </c>
      <c r="K19" s="181"/>
    </row>
    <row r="20" ht="15.75" customHeight="1">
      <c r="B20" s="187" t="str">
        <f>'Libro Mayor 2023'!B109</f>
        <v>Electricidad</v>
      </c>
      <c r="C20" s="175"/>
      <c r="D20" s="179">
        <f>'Libro Mayor 2023'!B112</f>
        <v>41575</v>
      </c>
      <c r="E20" s="186">
        <v>0.0</v>
      </c>
      <c r="F20" s="179">
        <f>'Libro Mayor 2023'!B112</f>
        <v>41575</v>
      </c>
      <c r="G20" s="181"/>
      <c r="H20" s="185"/>
      <c r="I20" s="183"/>
      <c r="J20" s="179">
        <f>'Libro Mayor 2023'!B112</f>
        <v>41575</v>
      </c>
      <c r="K20" s="181"/>
    </row>
    <row r="21" ht="15.75" customHeight="1">
      <c r="B21" s="187" t="s">
        <v>75</v>
      </c>
      <c r="C21" s="175"/>
      <c r="D21" s="179">
        <v>20000.0</v>
      </c>
      <c r="E21" s="186"/>
      <c r="F21" s="179">
        <v>20000.0</v>
      </c>
      <c r="G21" s="181"/>
      <c r="H21" s="185"/>
      <c r="I21" s="183"/>
      <c r="J21" s="179">
        <v>20000.0</v>
      </c>
      <c r="K21" s="181"/>
    </row>
    <row r="22" ht="15.75" customHeight="1">
      <c r="B22" s="188" t="s">
        <v>132</v>
      </c>
      <c r="C22" s="175"/>
      <c r="D22" s="179">
        <f t="shared" ref="D22:H22" si="1">SUM(D7:D21)</f>
        <v>81369986</v>
      </c>
      <c r="E22" s="180">
        <f t="shared" si="1"/>
        <v>81369986</v>
      </c>
      <c r="F22" s="179">
        <f t="shared" si="1"/>
        <v>42964539</v>
      </c>
      <c r="G22" s="179">
        <f t="shared" si="1"/>
        <v>42964539</v>
      </c>
      <c r="H22" s="182">
        <f t="shared" si="1"/>
        <v>4559092</v>
      </c>
      <c r="I22" s="180">
        <f>SUM(I6:I21)</f>
        <v>0</v>
      </c>
      <c r="J22" s="179">
        <f>SUM(J10:J21)</f>
        <v>38405447</v>
      </c>
      <c r="K22" s="179">
        <f>SUM(K7:K21)</f>
        <v>42964539</v>
      </c>
    </row>
    <row r="23" ht="15.75" customHeight="1">
      <c r="B23" s="188" t="s">
        <v>133</v>
      </c>
      <c r="C23" s="175"/>
      <c r="D23" s="181">
        <v>0.0</v>
      </c>
      <c r="E23" s="180">
        <f>E22-D22</f>
        <v>0</v>
      </c>
      <c r="F23" s="179">
        <f>G22-F22</f>
        <v>0</v>
      </c>
      <c r="G23" s="189">
        <f>IF(F22=G22,0,"NO CUADRAN")</f>
        <v>0</v>
      </c>
      <c r="H23" s="190">
        <f>IF(F22=G22,0,"NO CUADRAN")</f>
        <v>0</v>
      </c>
      <c r="I23" s="180">
        <f>H22-I22</f>
        <v>4559092</v>
      </c>
      <c r="J23" s="179">
        <f>K22-J22</f>
        <v>4559092</v>
      </c>
      <c r="K23" s="181"/>
    </row>
    <row r="24" ht="15.75" customHeight="1">
      <c r="B24" s="188" t="s">
        <v>107</v>
      </c>
      <c r="C24" s="175"/>
      <c r="D24" s="191">
        <f t="shared" ref="D24:E24" si="2">SUM(D22:D23)</f>
        <v>81369986</v>
      </c>
      <c r="E24" s="192">
        <f t="shared" si="2"/>
        <v>81369986</v>
      </c>
      <c r="F24" s="191">
        <f t="shared" ref="F24:G24" si="3">SUM(F7:F21)</f>
        <v>42964539</v>
      </c>
      <c r="G24" s="191">
        <f t="shared" si="3"/>
        <v>42964539</v>
      </c>
      <c r="H24" s="193">
        <f t="shared" ref="H24:K24" si="4">SUM(H22:H23)</f>
        <v>4559092</v>
      </c>
      <c r="I24" s="192">
        <f t="shared" si="4"/>
        <v>4559092</v>
      </c>
      <c r="J24" s="191">
        <f t="shared" si="4"/>
        <v>42964539</v>
      </c>
      <c r="K24" s="191">
        <f t="shared" si="4"/>
        <v>42964539</v>
      </c>
    </row>
    <row r="25" ht="15.75" customHeight="1"/>
    <row r="26" ht="15.75" customHeight="1">
      <c r="B26" s="194" t="s">
        <v>134</v>
      </c>
      <c r="C26" s="195"/>
      <c r="D26" s="195"/>
      <c r="E26" s="195"/>
      <c r="F26" s="195"/>
      <c r="G26" s="195"/>
      <c r="H26" s="195"/>
      <c r="I26" s="195"/>
      <c r="J26" s="195"/>
      <c r="K26" s="196"/>
    </row>
    <row r="27" ht="15.75" customHeight="1">
      <c r="B27" s="197" t="s">
        <v>135</v>
      </c>
    </row>
    <row r="28" ht="15.75" customHeight="1">
      <c r="B28" s="198"/>
      <c r="C28" s="198"/>
      <c r="D28" s="198"/>
      <c r="E28" s="198"/>
      <c r="F28" s="198"/>
      <c r="G28" s="198"/>
      <c r="H28" s="198"/>
      <c r="I28" s="198"/>
      <c r="J28" s="198"/>
    </row>
    <row r="29" ht="15.75" customHeight="1">
      <c r="B29" s="198"/>
      <c r="C29" s="198"/>
      <c r="D29" s="198"/>
      <c r="E29" s="198"/>
      <c r="F29" s="198"/>
      <c r="G29" s="198"/>
      <c r="H29" s="198"/>
      <c r="I29" s="198"/>
      <c r="J29" s="198"/>
    </row>
    <row r="30" ht="15.75" customHeight="1">
      <c r="B30" s="198"/>
      <c r="C30" s="199"/>
      <c r="D30" s="199"/>
      <c r="E30" s="198"/>
      <c r="F30" s="199"/>
      <c r="G30" s="199"/>
      <c r="H30" s="198"/>
      <c r="I30" s="198"/>
      <c r="J30" s="200">
        <f>I23-J23</f>
        <v>0</v>
      </c>
    </row>
    <row r="31" ht="15.75" customHeight="1">
      <c r="B31" s="198"/>
      <c r="C31" s="197" t="s">
        <v>136</v>
      </c>
      <c r="E31" s="198"/>
      <c r="F31" s="197" t="s">
        <v>137</v>
      </c>
      <c r="H31" s="198"/>
      <c r="I31" s="198"/>
      <c r="J31" s="198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C31:D31"/>
    <mergeCell ref="F31:G31"/>
    <mergeCell ref="B20:C20"/>
    <mergeCell ref="B21:C21"/>
    <mergeCell ref="B22:C22"/>
    <mergeCell ref="B23:C23"/>
    <mergeCell ref="B24:C24"/>
    <mergeCell ref="B26:J26"/>
    <mergeCell ref="B27:J2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2024-05-06T22:49:27Z</dcterms:created>
  <dc:creator>karen oliva</dc:creator>
</cp:coreProperties>
</file>