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5665ad5a2277d0/Escritorio/EN SUS ZAPATOS/"/>
    </mc:Choice>
  </mc:AlternateContent>
  <xr:revisionPtr revIDLastSave="192" documentId="8_{60FC6D5D-BFEE-445D-813D-CF08E833DF66}" xr6:coauthVersionLast="47" xr6:coauthVersionMax="47" xr10:uidLastSave="{AA7EA751-B26E-47D4-A4FF-5A5770F30379}"/>
  <bookViews>
    <workbookView xWindow="-120" yWindow="-120" windowWidth="20730" windowHeight="11040" xr2:uid="{F288C1E0-825C-4320-9BC2-4C034357AB38}"/>
  </bookViews>
  <sheets>
    <sheet name="Balance" sheetId="1" r:id="rId1"/>
    <sheet name="Gráf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G24" i="1"/>
  <c r="D23" i="1"/>
  <c r="G23" i="1" s="1"/>
  <c r="G25" i="1" s="1"/>
  <c r="G16" i="1"/>
  <c r="H4" i="1"/>
  <c r="H15" i="1" s="1"/>
  <c r="F4" i="1"/>
  <c r="F15" i="1" s="1"/>
  <c r="F6" i="1"/>
  <c r="I13" i="1"/>
  <c r="C5" i="1"/>
  <c r="G5" i="1"/>
  <c r="G15" i="1" s="1"/>
  <c r="C13" i="1"/>
  <c r="D3" i="2" s="1"/>
  <c r="D15" i="1"/>
  <c r="D17" i="1" s="1"/>
  <c r="J6" i="1"/>
  <c r="J15" i="1" s="1"/>
  <c r="I12" i="1"/>
  <c r="I11" i="1"/>
  <c r="I10" i="1"/>
  <c r="J9" i="1"/>
  <c r="J8" i="1"/>
  <c r="J7" i="1"/>
  <c r="I15" i="1" l="1"/>
  <c r="J16" i="1" s="1"/>
  <c r="C15" i="1"/>
  <c r="G17" i="1"/>
  <c r="D10" i="2"/>
  <c r="C16" i="2" s="1"/>
  <c r="E5" i="1"/>
  <c r="E15" i="1" s="1"/>
  <c r="E17" i="1" s="1"/>
  <c r="J17" i="1"/>
  <c r="F17" i="1"/>
  <c r="I17" i="1" l="1"/>
  <c r="C17" i="1"/>
  <c r="D9" i="2"/>
  <c r="B16" i="2" s="1"/>
  <c r="H17" i="1"/>
</calcChain>
</file>

<file path=xl/sharedStrings.xml><?xml version="1.0" encoding="utf-8"?>
<sst xmlns="http://schemas.openxmlformats.org/spreadsheetml/2006/main" count="36" uniqueCount="32">
  <si>
    <t>CUENTAS</t>
  </si>
  <si>
    <t>DEBE</t>
  </si>
  <si>
    <t>HABER</t>
  </si>
  <si>
    <t>DEUDOR</t>
  </si>
  <si>
    <t>ACREEDOR</t>
  </si>
  <si>
    <t>ACTIVO</t>
  </si>
  <si>
    <t>PASIVO</t>
  </si>
  <si>
    <t>PERDIDA</t>
  </si>
  <si>
    <t>GANANCIA</t>
  </si>
  <si>
    <t>INGRESO DONACION ABRAZANDO COMUNIDADES</t>
  </si>
  <si>
    <t>INGRESO DONACION HUELLAS DE ESPERANZA</t>
  </si>
  <si>
    <t>INGRESO DONACION JUNTOS POR LA CALLE</t>
  </si>
  <si>
    <t>COSTO DONACION ABRAZANDO COMUNIDADES</t>
  </si>
  <si>
    <t>COSTO DONACION HUELLAS DE ESPERANZA</t>
  </si>
  <si>
    <t>COSTO DONACION JUNTOS POR LA CALLE</t>
  </si>
  <si>
    <t>TOTAL GENERAL</t>
  </si>
  <si>
    <t>RESULTADO</t>
  </si>
  <si>
    <t>TOTALES IGUALES</t>
  </si>
  <si>
    <t>COSTO ADMINISTRACIÓN (FONDO COMUN)</t>
  </si>
  <si>
    <t>INGRESOS FONDO COMUN</t>
  </si>
  <si>
    <t>BANCO (CAJA)</t>
  </si>
  <si>
    <t>GASTOS VARIOS</t>
  </si>
  <si>
    <t>Administracion</t>
  </si>
  <si>
    <t>Gasto social</t>
  </si>
  <si>
    <t>Total</t>
  </si>
  <si>
    <t>Tipo gasto</t>
  </si>
  <si>
    <t>Porcentaje</t>
  </si>
  <si>
    <t>PATRIMONIO INICIAL</t>
  </si>
  <si>
    <t>Capital Social</t>
  </si>
  <si>
    <t>Utilidad Retenida</t>
  </si>
  <si>
    <t>Utilidad Ejercicio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</si>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</sst>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42" fontId="0" fillId="0" borderId="0" xfId="1" applyFont="1"/>
    <xf numFmtId="42" fontId="0" fillId="0" borderId="0" xfId="0" applyNumberFormat="1"/>
    <xf numFmtId="42" fontId="0" fillId="2" borderId="0" xfId="1" applyFont="1" applyFill="1"/>
    <xf numFmtId="42" fontId="0" fillId="0" borderId="0" xfId="1" applyFont="1" applyFill="1"/>
    <xf numFmtId="42" fontId="0" fillId="2" borderId="0" xfId="0" applyNumberFormat="1" applyFill="1"/>
    <xf numFmtId="9" fontId="0" fillId="0" borderId="0" xfId="2" applyFont="1"/>
    <xf numFmtId="10" fontId="0" fillId="0" borderId="0" xfId="0" applyNumberFormat="1"/>
    <xf numFmtId="41" fontId="0" fillId="0" borderId="0" xfId="3" applyFont="1"/>
    <xf numFmtId="41" fontId="0" fillId="0" borderId="0" xfId="0" applyNumberFormat="1"/>
  </cellXfs>
  <cellStyles count="4">
    <cellStyle name="Millares [0]" xfId="3" builtinId="6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GASTOS DE FINANCIAMIENTO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7F-46EF-A025-4E81EE74DBA3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7F-46EF-A025-4E81EE74D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Gráfico!$B$15:$C$15</c:f>
              <c:strCache>
                <c:ptCount val="2"/>
                <c:pt idx="0">
                  <c:v>Administracion</c:v>
                </c:pt>
                <c:pt idx="1">
                  <c:v>Gasto social</c:v>
                </c:pt>
              </c:strCache>
            </c:strRef>
          </c:cat>
          <c:val>
            <c:numRef>
              <c:f>Gráfico!$B$16:$C$16</c:f>
              <c:numCache>
                <c:formatCode>0.00%</c:formatCode>
                <c:ptCount val="2"/>
                <c:pt idx="0">
                  <c:v>0.19708772180323683</c:v>
                </c:pt>
                <c:pt idx="1">
                  <c:v>0.65647757648277982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DE5-8920-19297DDFEF2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3</xdr:row>
      <xdr:rowOff>28575</xdr:rowOff>
    </xdr:from>
    <xdr:to>
      <xdr:col>10</xdr:col>
      <xdr:colOff>700087</xdr:colOff>
      <xdr:row>17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C9BD54-DA12-1A0E-4367-59BA89E26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F673-0D0B-4B48-9646-86B1CC82E19F}">
  <dimension ref="B3:J25"/>
  <sheetViews>
    <sheetView tabSelected="1" topLeftCell="A3" zoomScale="80" zoomScaleNormal="80" workbookViewId="0">
      <selection activeCell="M17" sqref="M17"/>
    </sheetView>
  </sheetViews>
  <sheetFormatPr baseColWidth="10" defaultRowHeight="15" x14ac:dyDescent="0.25"/>
  <cols>
    <col min="2" max="2" width="47.7109375" customWidth="1"/>
    <col min="3" max="3" width="15" customWidth="1"/>
    <col min="4" max="4" width="13.28515625" customWidth="1"/>
    <col min="5" max="5" width="15.7109375" customWidth="1"/>
    <col min="6" max="6" width="15.5703125" customWidth="1"/>
    <col min="9" max="9" width="13.28515625" customWidth="1"/>
    <col min="10" max="10" width="17.140625" customWidth="1"/>
  </cols>
  <sheetData>
    <row r="3" spans="2:1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2:10" x14ac:dyDescent="0.25">
      <c r="B4" t="s">
        <v>27</v>
      </c>
      <c r="C4" s="6"/>
      <c r="D4" s="6">
        <v>447556</v>
      </c>
      <c r="F4" s="6">
        <f>+D4</f>
        <v>447556</v>
      </c>
      <c r="G4" s="4"/>
      <c r="H4" s="6">
        <f>+F4</f>
        <v>447556</v>
      </c>
    </row>
    <row r="5" spans="2:10" x14ac:dyDescent="0.25">
      <c r="B5" t="s">
        <v>20</v>
      </c>
      <c r="C5" s="6">
        <f>2263161+20000</f>
        <v>2283161</v>
      </c>
      <c r="D5" s="6">
        <v>1948827</v>
      </c>
      <c r="E5" s="4">
        <f>+C5-D5</f>
        <v>334334</v>
      </c>
      <c r="G5" s="4">
        <f>+C5-D5</f>
        <v>334334</v>
      </c>
      <c r="H5" s="4"/>
    </row>
    <row r="6" spans="2:10" x14ac:dyDescent="0.25">
      <c r="B6" t="s">
        <v>19</v>
      </c>
      <c r="D6" s="3">
        <v>40000</v>
      </c>
      <c r="F6" s="3">
        <f>+D6</f>
        <v>40000</v>
      </c>
      <c r="H6" s="4"/>
      <c r="J6" s="4">
        <f>+F6</f>
        <v>40000</v>
      </c>
    </row>
    <row r="7" spans="2:10" x14ac:dyDescent="0.25">
      <c r="B7" t="s">
        <v>9</v>
      </c>
      <c r="D7" s="3">
        <v>1507700</v>
      </c>
      <c r="F7" s="3">
        <v>1507700</v>
      </c>
      <c r="J7" s="4">
        <f>F7</f>
        <v>1507700</v>
      </c>
    </row>
    <row r="8" spans="2:10" x14ac:dyDescent="0.25">
      <c r="B8" t="s">
        <v>10</v>
      </c>
      <c r="D8" s="3">
        <v>96000</v>
      </c>
      <c r="F8" s="3">
        <v>96000</v>
      </c>
      <c r="J8" s="4">
        <f>F8</f>
        <v>96000</v>
      </c>
    </row>
    <row r="9" spans="2:10" x14ac:dyDescent="0.25">
      <c r="B9" t="s">
        <v>11</v>
      </c>
      <c r="D9" s="4">
        <v>191905</v>
      </c>
      <c r="F9" s="4">
        <v>191905</v>
      </c>
      <c r="J9" s="4">
        <f>F9</f>
        <v>191905</v>
      </c>
    </row>
    <row r="10" spans="2:10" x14ac:dyDescent="0.25">
      <c r="B10" t="s">
        <v>12</v>
      </c>
      <c r="C10" s="3">
        <v>1314030</v>
      </c>
      <c r="E10" s="3">
        <v>1314030</v>
      </c>
      <c r="I10" s="4">
        <f>E10</f>
        <v>1314030</v>
      </c>
    </row>
    <row r="11" spans="2:10" x14ac:dyDescent="0.25">
      <c r="B11" t="s">
        <v>13</v>
      </c>
      <c r="C11" s="3">
        <v>45200</v>
      </c>
      <c r="E11" s="3">
        <v>45200</v>
      </c>
      <c r="I11" s="4">
        <f>E11</f>
        <v>45200</v>
      </c>
    </row>
    <row r="12" spans="2:10" x14ac:dyDescent="0.25">
      <c r="B12" t="s">
        <v>14</v>
      </c>
      <c r="C12" s="3">
        <v>139614</v>
      </c>
      <c r="E12" s="3">
        <v>139614</v>
      </c>
      <c r="I12" s="4">
        <f>E12</f>
        <v>139614</v>
      </c>
    </row>
    <row r="13" spans="2:10" x14ac:dyDescent="0.25">
      <c r="B13" t="s">
        <v>18</v>
      </c>
      <c r="C13" s="3">
        <f>449983</f>
        <v>449983</v>
      </c>
      <c r="E13" s="3">
        <v>449983</v>
      </c>
      <c r="I13" s="4">
        <f>E13</f>
        <v>449983</v>
      </c>
    </row>
    <row r="14" spans="2:10" x14ac:dyDescent="0.25">
      <c r="B14" t="s">
        <v>21</v>
      </c>
      <c r="C14" s="3"/>
      <c r="D14" s="3"/>
      <c r="E14" s="3"/>
      <c r="F14" s="4"/>
      <c r="I14" s="4"/>
      <c r="J14" s="4"/>
    </row>
    <row r="15" spans="2:10" x14ac:dyDescent="0.25">
      <c r="B15" s="2" t="s">
        <v>15</v>
      </c>
      <c r="C15" s="5">
        <f>SUM(C4:C14)</f>
        <v>4231988</v>
      </c>
      <c r="D15" s="5">
        <f>SUM(D4:D14)</f>
        <v>4231988</v>
      </c>
      <c r="E15" s="5">
        <f t="shared" ref="E15:J15" si="0">SUM(E4:E14)</f>
        <v>2283161</v>
      </c>
      <c r="F15" s="5">
        <f t="shared" si="0"/>
        <v>2283161</v>
      </c>
      <c r="G15" s="5">
        <f t="shared" si="0"/>
        <v>334334</v>
      </c>
      <c r="H15" s="5">
        <f t="shared" si="0"/>
        <v>447556</v>
      </c>
      <c r="I15" s="5">
        <f t="shared" si="0"/>
        <v>1948827</v>
      </c>
      <c r="J15" s="5">
        <f t="shared" si="0"/>
        <v>1835605</v>
      </c>
    </row>
    <row r="16" spans="2:10" x14ac:dyDescent="0.25">
      <c r="B16" s="2" t="s">
        <v>16</v>
      </c>
      <c r="C16" s="1"/>
      <c r="D16" s="1"/>
      <c r="E16" s="1"/>
      <c r="F16" s="1"/>
      <c r="G16" s="7">
        <f>+H15-G15</f>
        <v>113222</v>
      </c>
      <c r="H16" s="7"/>
      <c r="I16" s="7"/>
      <c r="J16" s="7">
        <f>+I15-J15</f>
        <v>113222</v>
      </c>
    </row>
    <row r="17" spans="2:10" x14ac:dyDescent="0.25">
      <c r="B17" s="2" t="s">
        <v>17</v>
      </c>
      <c r="C17" s="7">
        <f t="shared" ref="C17:E17" si="1">SUM(C15,C16)</f>
        <v>4231988</v>
      </c>
      <c r="D17" s="7">
        <f t="shared" si="1"/>
        <v>4231988</v>
      </c>
      <c r="E17" s="7">
        <f t="shared" si="1"/>
        <v>2283161</v>
      </c>
      <c r="F17" s="7">
        <f>SUM(F15,F16)</f>
        <v>2283161</v>
      </c>
      <c r="G17" s="7">
        <f t="shared" ref="G17:J17" si="2">SUM(G15,G16)</f>
        <v>447556</v>
      </c>
      <c r="H17" s="7">
        <f t="shared" si="2"/>
        <v>447556</v>
      </c>
      <c r="I17" s="7">
        <f t="shared" si="2"/>
        <v>1948827</v>
      </c>
      <c r="J17" s="7">
        <f t="shared" si="2"/>
        <v>1948827</v>
      </c>
    </row>
    <row r="19" spans="2:10" x14ac:dyDescent="0.25">
      <c r="D19" s="4"/>
    </row>
    <row r="22" spans="2:10" x14ac:dyDescent="0.25">
      <c r="D22" s="10">
        <v>500000</v>
      </c>
      <c r="F22" t="s">
        <v>28</v>
      </c>
      <c r="G22" s="4">
        <v>500000</v>
      </c>
    </row>
    <row r="23" spans="2:10" x14ac:dyDescent="0.25">
      <c r="D23" s="11">
        <f>+D22-D24</f>
        <v>52444</v>
      </c>
      <c r="F23" t="s">
        <v>29</v>
      </c>
      <c r="G23" s="4">
        <f>-D23</f>
        <v>-52444</v>
      </c>
    </row>
    <row r="24" spans="2:10" x14ac:dyDescent="0.25">
      <c r="D24">
        <v>447556</v>
      </c>
      <c r="F24" t="s">
        <v>30</v>
      </c>
      <c r="G24" s="4">
        <f>-G16</f>
        <v>-113222</v>
      </c>
    </row>
    <row r="25" spans="2:10" x14ac:dyDescent="0.25">
      <c r="F25" t="s">
        <v>31</v>
      </c>
      <c r="G25" s="4">
        <f>+G22+G23+G24</f>
        <v>334334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7C67-B0DB-4D95-BF39-D7C306FB117C}">
  <dimension ref="B3:D16"/>
  <sheetViews>
    <sheetView workbookViewId="0">
      <selection activeCell="D3" sqref="D3"/>
    </sheetView>
  </sheetViews>
  <sheetFormatPr baseColWidth="10" defaultRowHeight="15" x14ac:dyDescent="0.25"/>
  <sheetData>
    <row r="3" spans="2:4" x14ac:dyDescent="0.25">
      <c r="B3" t="s">
        <v>22</v>
      </c>
      <c r="D3" s="4">
        <f>Balance!C13</f>
        <v>449983</v>
      </c>
    </row>
    <row r="4" spans="2:4" x14ac:dyDescent="0.25">
      <c r="B4" t="s">
        <v>23</v>
      </c>
      <c r="D4" s="4">
        <f>Balance!C10+Balance!C11+Balance!C12</f>
        <v>1498844</v>
      </c>
    </row>
    <row r="5" spans="2:4" x14ac:dyDescent="0.25">
      <c r="B5" t="s">
        <v>24</v>
      </c>
      <c r="D5" s="4">
        <f>Balance!C5</f>
        <v>2283161</v>
      </c>
    </row>
    <row r="8" spans="2:4" x14ac:dyDescent="0.25">
      <c r="B8" t="s">
        <v>25</v>
      </c>
      <c r="D8" t="s">
        <v>26</v>
      </c>
    </row>
    <row r="9" spans="2:4" x14ac:dyDescent="0.25">
      <c r="B9" t="s">
        <v>22</v>
      </c>
      <c r="D9" s="8">
        <f>D3/D5</f>
        <v>0.19708772180323683</v>
      </c>
    </row>
    <row r="10" spans="2:4" x14ac:dyDescent="0.25">
      <c r="B10" t="s">
        <v>23</v>
      </c>
      <c r="D10" s="8">
        <f>D4/D5</f>
        <v>0.65647757648277982</v>
      </c>
    </row>
    <row r="15" spans="2:4" x14ac:dyDescent="0.25">
      <c r="B15" t="s">
        <v>22</v>
      </c>
      <c r="C15" t="s">
        <v>23</v>
      </c>
    </row>
    <row r="16" spans="2:4" x14ac:dyDescent="0.25">
      <c r="B16" s="9">
        <f>D9</f>
        <v>0.19708772180323683</v>
      </c>
      <c r="C16" s="9">
        <f>D10</f>
        <v>0.65647757648277982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Fernandez de Castro Fresno</dc:creator>
  <cp:lastModifiedBy>Isabel Fernandez de Castro Fresno</cp:lastModifiedBy>
  <dcterms:created xsi:type="dcterms:W3CDTF">2024-07-23T00:50:24Z</dcterms:created>
  <dcterms:modified xsi:type="dcterms:W3CDTF">2024-09-26T14:05:32Z</dcterms:modified>
</cp:coreProperties>
</file>