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kevinarriagadastange/Desktop/Inscripcion Ley de Donaciones/"/>
    </mc:Choice>
  </mc:AlternateContent>
  <xr:revisionPtr revIDLastSave="0" documentId="13_ncr:1_{1F395B09-1CDB-B244-ABF8-F854C50FFCB7}" xr6:coauthVersionLast="47" xr6:coauthVersionMax="47" xr10:uidLastSave="{00000000-0000-0000-0000-000000000000}"/>
  <bookViews>
    <workbookView xWindow="0" yWindow="500" windowWidth="28120" windowHeight="16000" xr2:uid="{00000000-000D-0000-FFFF-FFFF00000000}"/>
  </bookViews>
  <sheets>
    <sheet name="Bal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i1ZGG0iqfNxxexdkA1aJTE7yycx5WfoIRC0ZMps55i8="/>
    </ext>
  </extLst>
</workbook>
</file>

<file path=xl/calcChain.xml><?xml version="1.0" encoding="utf-8"?>
<calcChain xmlns="http://schemas.openxmlformats.org/spreadsheetml/2006/main">
  <c r="F24" i="1" l="1"/>
  <c r="J24" i="1" s="1"/>
  <c r="E24" i="1"/>
  <c r="I24" i="1" s="1"/>
  <c r="F23" i="1"/>
  <c r="J23" i="1" s="1"/>
  <c r="E23" i="1"/>
  <c r="I23" i="1" s="1"/>
  <c r="F22" i="1"/>
  <c r="J22" i="1" s="1"/>
  <c r="E22" i="1"/>
  <c r="I22" i="1" s="1"/>
  <c r="F21" i="1"/>
  <c r="J21" i="1" s="1"/>
  <c r="E21" i="1"/>
  <c r="I21" i="1" s="1"/>
  <c r="I20" i="1"/>
  <c r="F20" i="1"/>
  <c r="J20" i="1" s="1"/>
  <c r="E20" i="1"/>
  <c r="P19" i="1"/>
  <c r="P21" i="1" s="1"/>
  <c r="I19" i="1"/>
  <c r="F19" i="1"/>
  <c r="J19" i="1" s="1"/>
  <c r="E19" i="1"/>
  <c r="J18" i="1"/>
  <c r="I18" i="1"/>
  <c r="F18" i="1"/>
  <c r="E18" i="1"/>
  <c r="G17" i="1"/>
  <c r="F17" i="1"/>
  <c r="H17" i="1" s="1"/>
  <c r="E17" i="1"/>
  <c r="H16" i="1"/>
  <c r="G16" i="1"/>
  <c r="F16" i="1"/>
  <c r="E16" i="1"/>
  <c r="D15" i="1"/>
  <c r="C15" i="1"/>
  <c r="D14" i="1" s="1"/>
  <c r="C14" i="1"/>
  <c r="E14" i="1" l="1"/>
  <c r="D26" i="1"/>
  <c r="I26" i="1"/>
  <c r="J26" i="1"/>
  <c r="F14" i="1"/>
  <c r="E15" i="1"/>
  <c r="G15" i="1" s="1"/>
  <c r="C26" i="1"/>
  <c r="D28" i="1" s="1"/>
  <c r="F15" i="1"/>
  <c r="H15" i="1" s="1"/>
  <c r="F26" i="1" l="1"/>
  <c r="H14" i="1"/>
  <c r="H26" i="1" s="1"/>
  <c r="I27" i="1"/>
  <c r="J27" i="1"/>
  <c r="J28" i="1" s="1"/>
  <c r="I28" i="1"/>
  <c r="E26" i="1"/>
  <c r="G14" i="1"/>
  <c r="G26" i="1" s="1"/>
  <c r="H27" i="1" l="1"/>
  <c r="G27" i="1"/>
  <c r="G28" i="1" s="1"/>
  <c r="H28" i="1"/>
</calcChain>
</file>

<file path=xl/sharedStrings.xml><?xml version="1.0" encoding="utf-8"?>
<sst xmlns="http://schemas.openxmlformats.org/spreadsheetml/2006/main" count="36" uniqueCount="36">
  <si>
    <t>ONG AVES RAPACES DE CHILE</t>
  </si>
  <si>
    <t>RUT 65.169.867-7</t>
  </si>
  <si>
    <t>DIRECCION</t>
  </si>
  <si>
    <t>GIRO</t>
  </si>
  <si>
    <t>BALANCE TRIBUTARIO</t>
  </si>
  <si>
    <t>Del 1º de Enero al 31 de Diciembre 2023</t>
  </si>
  <si>
    <t>Saldo</t>
  </si>
  <si>
    <t>Balance</t>
  </si>
  <si>
    <t>Resultados</t>
  </si>
  <si>
    <t>Cuentas</t>
  </si>
  <si>
    <t>Debitos</t>
  </si>
  <si>
    <t>Créditos</t>
  </si>
  <si>
    <t>Deudor</t>
  </si>
  <si>
    <t>Acreedor</t>
  </si>
  <si>
    <t>Activos</t>
  </si>
  <si>
    <t>Pasivos</t>
  </si>
  <si>
    <t>Pérdidas</t>
  </si>
  <si>
    <t>Ganancias</t>
  </si>
  <si>
    <t xml:space="preserve">CAJA </t>
  </si>
  <si>
    <t xml:space="preserve">       CAJA CHICA</t>
  </si>
  <si>
    <t>CAPITAL</t>
  </si>
  <si>
    <t>UTILIDAD O PERDIDA DEL EJERCICIO</t>
  </si>
  <si>
    <t>INGRESOS X SOCIOS</t>
  </si>
  <si>
    <t>INGRESOS X FIZCALIA</t>
  </si>
  <si>
    <t>PASIVO EXIGIBLE</t>
  </si>
  <si>
    <t>INGRESOS X APORTES PRIVADOS</t>
  </si>
  <si>
    <t xml:space="preserve">HONORARIOS </t>
  </si>
  <si>
    <t>PUBLICIDAD</t>
  </si>
  <si>
    <t>GESTIÓN RESCATE FAUNA</t>
  </si>
  <si>
    <t xml:space="preserve">ARRIENDOS </t>
  </si>
  <si>
    <t>TOTALES</t>
  </si>
  <si>
    <t>El presente Balance General,  ha  sido  confeccionado  con</t>
  </si>
  <si>
    <t>información proporcionada como fidedigna al contador por</t>
  </si>
  <si>
    <t>parte del contribuyente (Art. N°100 del Código Tributario)</t>
  </si>
  <si>
    <t>_________________________________</t>
  </si>
  <si>
    <t>Firma del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</si>
</sst>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1" x14ac:knownFonts="1">
    <font>
      <sz val="10"/>
      <color rgb="FF000000"/>
      <name val="Arial"/>
      <scheme val="minor"/>
    </font>
    <font>
      <b/>
      <sz val="10"/>
      <color theme="1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</font>
    <font>
      <sz val="10"/>
      <color rgb="FF0000FF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2" borderId="1" xfId="0" applyNumberFormat="1" applyFont="1" applyFill="1" applyBorder="1"/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4" xfId="0" applyNumberFormat="1" applyFont="1" applyFill="1" applyBorder="1"/>
    <xf numFmtId="164" fontId="6" fillId="3" borderId="4" xfId="0" applyNumberFormat="1" applyFont="1" applyFill="1" applyBorder="1"/>
    <xf numFmtId="164" fontId="6" fillId="2" borderId="4" xfId="0" applyNumberFormat="1" applyFont="1" applyFill="1" applyBorder="1"/>
    <xf numFmtId="164" fontId="3" fillId="2" borderId="4" xfId="0" applyNumberFormat="1" applyFont="1" applyFill="1" applyBorder="1"/>
    <xf numFmtId="164" fontId="7" fillId="3" borderId="4" xfId="0" applyNumberFormat="1" applyFont="1" applyFill="1" applyBorder="1"/>
    <xf numFmtId="164" fontId="7" fillId="2" borderId="4" xfId="0" applyNumberFormat="1" applyFont="1" applyFill="1" applyBorder="1"/>
    <xf numFmtId="164" fontId="7" fillId="3" borderId="1" xfId="0" applyNumberFormat="1" applyFont="1" applyFill="1" applyBorder="1"/>
    <xf numFmtId="164" fontId="7" fillId="2" borderId="1" xfId="0" applyNumberFormat="1" applyFont="1" applyFill="1" applyBorder="1"/>
    <xf numFmtId="164" fontId="8" fillId="2" borderId="1" xfId="0" applyNumberFormat="1" applyFont="1" applyFill="1" applyBorder="1"/>
    <xf numFmtId="164" fontId="6" fillId="3" borderId="1" xfId="0" applyNumberFormat="1" applyFont="1" applyFill="1" applyBorder="1"/>
    <xf numFmtId="164" fontId="6" fillId="2" borderId="1" xfId="0" applyNumberFormat="1" applyFont="1" applyFill="1" applyBorder="1"/>
    <xf numFmtId="164" fontId="2" fillId="2" borderId="5" xfId="0" applyNumberFormat="1" applyFont="1" applyFill="1" applyBorder="1"/>
    <xf numFmtId="164" fontId="6" fillId="2" borderId="5" xfId="0" applyNumberFormat="1" applyFont="1" applyFill="1" applyBorder="1"/>
    <xf numFmtId="164" fontId="6" fillId="2" borderId="6" xfId="0" applyNumberFormat="1" applyFont="1" applyFill="1" applyBorder="1"/>
    <xf numFmtId="164" fontId="9" fillId="3" borderId="1" xfId="0" applyNumberFormat="1" applyFont="1" applyFill="1" applyBorder="1"/>
    <xf numFmtId="164" fontId="3" fillId="3" borderId="1" xfId="0" applyNumberFormat="1" applyFont="1" applyFill="1" applyBorder="1"/>
    <xf numFmtId="164" fontId="9" fillId="0" borderId="0" xfId="0" applyNumberFormat="1" applyFont="1"/>
    <xf numFmtId="164" fontId="9" fillId="2" borderId="1" xfId="0" applyNumberFormat="1" applyFont="1" applyFill="1" applyBorder="1"/>
    <xf numFmtId="164" fontId="10" fillId="2" borderId="1" xfId="0" applyNumberFormat="1" applyFont="1" applyFill="1" applyBorder="1"/>
    <xf numFmtId="164" fontId="10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35</xdr:row>
      <xdr:rowOff>88704</xdr:rowOff>
    </xdr:from>
    <xdr:to>
      <xdr:col>8</xdr:col>
      <xdr:colOff>114300</xdr:colOff>
      <xdr:row>41</xdr:row>
      <xdr:rowOff>60943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B0FDF4-054D-19CD-48D9-927D2876F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696" b="91381" l="1763" r="96421">
                      <a14:foregroundMark x1="1816" y1="80607" x2="1816" y2="80607"/>
                      <a14:foregroundMark x1="31677" y1="91381" x2="31677" y2="91381"/>
                      <a14:foregroundMark x1="89690" y1="67973" x2="89690" y2="67973"/>
                      <a14:foregroundMark x1="93483" y1="26934" x2="93483" y2="26934"/>
                      <a14:foregroundMark x1="33494" y1="20666" x2="33494" y2="20666"/>
                      <a14:foregroundMark x1="96421" y1="20372" x2="96421" y2="20372"/>
                      <a14:foregroundMark x1="57692" y1="45250" x2="57692" y2="45250"/>
                      <a14:foregroundMark x1="87233" y1="85406" x2="87233" y2="854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5422704"/>
          <a:ext cx="1625600" cy="886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workbookViewId="0">
      <selection activeCell="E41" sqref="E41"/>
    </sheetView>
  </sheetViews>
  <sheetFormatPr baseColWidth="10" defaultColWidth="12.5" defaultRowHeight="15" customHeight="1" x14ac:dyDescent="0.15"/>
  <cols>
    <col min="1" max="1" width="2.1640625" customWidth="1"/>
    <col min="2" max="2" width="36.83203125" customWidth="1"/>
    <col min="3" max="3" width="16.83203125" customWidth="1"/>
    <col min="4" max="4" width="16.5" customWidth="1"/>
    <col min="5" max="5" width="15.5" customWidth="1"/>
    <col min="6" max="6" width="15.6640625" customWidth="1"/>
    <col min="7" max="7" width="16.33203125" customWidth="1"/>
    <col min="8" max="8" width="16" customWidth="1"/>
    <col min="9" max="10" width="15.5" customWidth="1"/>
    <col min="11" max="11" width="1.33203125" customWidth="1"/>
    <col min="12" max="12" width="2.1640625" customWidth="1"/>
    <col min="13" max="13" width="11.6640625" customWidth="1"/>
    <col min="14" max="15" width="11.5" customWidth="1"/>
    <col min="16" max="16" width="17" customWidth="1"/>
    <col min="17" max="26" width="10.5" customWidth="1"/>
  </cols>
  <sheetData>
    <row r="1" spans="1:26" ht="12.75" customHeigh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">
      <c r="A3" s="1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"/>
      <c r="B4" s="2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2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2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2">
      <c r="A8" s="3"/>
      <c r="B8" s="3"/>
      <c r="C8" s="3"/>
      <c r="D8" s="3"/>
      <c r="E8" s="4" t="s">
        <v>4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15">
      <c r="A9" s="3"/>
      <c r="B9" s="3"/>
      <c r="C9" s="3"/>
      <c r="D9" s="3"/>
      <c r="E9" s="5" t="s">
        <v>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15">
      <c r="A10" s="3"/>
      <c r="B10" s="3"/>
      <c r="C10" s="3"/>
      <c r="D10" s="3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15">
      <c r="A12" s="3"/>
      <c r="B12" s="3"/>
      <c r="C12" s="3"/>
      <c r="D12" s="3"/>
      <c r="E12" s="28" t="s">
        <v>6</v>
      </c>
      <c r="F12" s="29"/>
      <c r="G12" s="28" t="s">
        <v>7</v>
      </c>
      <c r="H12" s="29"/>
      <c r="I12" s="28" t="s">
        <v>8</v>
      </c>
      <c r="J12" s="29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15">
      <c r="A13" s="3"/>
      <c r="B13" s="6" t="s">
        <v>9</v>
      </c>
      <c r="C13" s="6" t="s">
        <v>10</v>
      </c>
      <c r="D13" s="6" t="s">
        <v>11</v>
      </c>
      <c r="E13" s="6" t="s">
        <v>12</v>
      </c>
      <c r="F13" s="6" t="s">
        <v>13</v>
      </c>
      <c r="G13" s="6" t="s">
        <v>14</v>
      </c>
      <c r="H13" s="6" t="s">
        <v>15</v>
      </c>
      <c r="I13" s="6" t="s">
        <v>16</v>
      </c>
      <c r="J13" s="6" t="s">
        <v>17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15">
      <c r="A14" s="2"/>
      <c r="B14" s="7" t="s">
        <v>18</v>
      </c>
      <c r="C14" s="8">
        <f>1068081+D18+D19+D20</f>
        <v>1418081</v>
      </c>
      <c r="D14" s="8">
        <f>C15</f>
        <v>665000</v>
      </c>
      <c r="E14" s="9">
        <f t="shared" ref="E14:E24" si="0">IF(C14&gt;D14,C14-D14,0)</f>
        <v>753081</v>
      </c>
      <c r="F14" s="9">
        <f t="shared" ref="F14:F24" si="1">IF(C14&lt;D14,D14-C14,0)</f>
        <v>0</v>
      </c>
      <c r="G14" s="9">
        <f t="shared" ref="G14:H14" si="2">IF(E14&gt;0,E14,0)</f>
        <v>753081</v>
      </c>
      <c r="H14" s="9">
        <f t="shared" si="2"/>
        <v>0</v>
      </c>
      <c r="I14" s="9"/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15">
      <c r="A15" s="3"/>
      <c r="B15" s="10" t="s">
        <v>19</v>
      </c>
      <c r="C15" s="11">
        <f>0+165000+500000</f>
        <v>665000</v>
      </c>
      <c r="D15" s="11">
        <f>C21+C24+C22+C23</f>
        <v>120000</v>
      </c>
      <c r="E15" s="12">
        <f t="shared" si="0"/>
        <v>545000</v>
      </c>
      <c r="F15" s="12">
        <f t="shared" si="1"/>
        <v>0</v>
      </c>
      <c r="G15" s="12">
        <f t="shared" ref="G15:H15" si="3">IF(E15&gt;0,E15,0)</f>
        <v>545000</v>
      </c>
      <c r="H15" s="12">
        <f t="shared" si="3"/>
        <v>0</v>
      </c>
      <c r="I15" s="12"/>
      <c r="J15" s="1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3"/>
      <c r="B16" s="3" t="s">
        <v>20</v>
      </c>
      <c r="C16" s="13"/>
      <c r="D16" s="13">
        <v>1068081</v>
      </c>
      <c r="E16" s="14">
        <f t="shared" si="0"/>
        <v>0</v>
      </c>
      <c r="F16" s="14">
        <f t="shared" si="1"/>
        <v>1068081</v>
      </c>
      <c r="G16" s="14">
        <f t="shared" ref="G16:H16" si="4">IF(E16&gt;0,E16,0)</f>
        <v>0</v>
      </c>
      <c r="H16" s="14">
        <f t="shared" si="4"/>
        <v>1068081</v>
      </c>
      <c r="I16" s="14"/>
      <c r="J16" s="14"/>
      <c r="K16" s="3"/>
      <c r="L16" s="3"/>
      <c r="M16" s="3"/>
      <c r="N16" s="15"/>
      <c r="O16" s="15"/>
      <c r="P16" s="1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3"/>
      <c r="B17" s="3" t="s">
        <v>21</v>
      </c>
      <c r="C17" s="13"/>
      <c r="D17" s="13"/>
      <c r="E17" s="14">
        <f t="shared" si="0"/>
        <v>0</v>
      </c>
      <c r="F17" s="14">
        <f t="shared" si="1"/>
        <v>0</v>
      </c>
      <c r="G17" s="14">
        <f t="shared" ref="G17:H17" si="5">IF(E17&gt;0,E17,0)</f>
        <v>0</v>
      </c>
      <c r="H17" s="14">
        <f t="shared" si="5"/>
        <v>0</v>
      </c>
      <c r="I17" s="14"/>
      <c r="J17" s="14"/>
      <c r="K17" s="3"/>
      <c r="L17" s="3"/>
      <c r="M17" s="3"/>
      <c r="N17" s="15"/>
      <c r="O17" s="15"/>
      <c r="P17" s="1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2"/>
      <c r="B18" s="2" t="s">
        <v>22</v>
      </c>
      <c r="C18" s="16"/>
      <c r="D18" s="16">
        <v>45000</v>
      </c>
      <c r="E18" s="17">
        <f t="shared" si="0"/>
        <v>0</v>
      </c>
      <c r="F18" s="17">
        <f t="shared" si="1"/>
        <v>45000</v>
      </c>
      <c r="G18" s="17"/>
      <c r="H18" s="17"/>
      <c r="I18" s="17">
        <f t="shared" ref="I18:J18" si="6">+E18</f>
        <v>0</v>
      </c>
      <c r="J18" s="17">
        <f t="shared" si="6"/>
        <v>45000</v>
      </c>
      <c r="K18" s="3"/>
      <c r="L18" s="3"/>
      <c r="M18" s="3"/>
      <c r="N18" s="15"/>
      <c r="O18" s="15"/>
      <c r="P18" s="1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2"/>
      <c r="B19" s="2" t="s">
        <v>23</v>
      </c>
      <c r="C19" s="16"/>
      <c r="D19" s="16">
        <v>300000</v>
      </c>
      <c r="E19" s="17">
        <f t="shared" si="0"/>
        <v>0</v>
      </c>
      <c r="F19" s="17">
        <f t="shared" si="1"/>
        <v>300000</v>
      </c>
      <c r="G19" s="17"/>
      <c r="H19" s="17"/>
      <c r="I19" s="17">
        <f t="shared" ref="I19:J19" si="7">+E19</f>
        <v>0</v>
      </c>
      <c r="J19" s="17">
        <f t="shared" si="7"/>
        <v>300000</v>
      </c>
      <c r="K19" s="3"/>
      <c r="L19" s="3"/>
      <c r="M19" s="3"/>
      <c r="N19" s="15" t="s">
        <v>24</v>
      </c>
      <c r="O19" s="15"/>
      <c r="P19" s="15" t="e">
        <f>SUM(#REF!)</f>
        <v>#REF!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2"/>
      <c r="B20" s="2" t="s">
        <v>25</v>
      </c>
      <c r="C20" s="16"/>
      <c r="D20" s="16">
        <v>5000</v>
      </c>
      <c r="E20" s="17">
        <f t="shared" si="0"/>
        <v>0</v>
      </c>
      <c r="F20" s="17">
        <f t="shared" si="1"/>
        <v>5000</v>
      </c>
      <c r="G20" s="17"/>
      <c r="H20" s="17"/>
      <c r="I20" s="17">
        <f t="shared" ref="I20:J20" si="8">+E20</f>
        <v>0</v>
      </c>
      <c r="J20" s="17">
        <f t="shared" si="8"/>
        <v>5000</v>
      </c>
      <c r="K20" s="3"/>
      <c r="L20" s="3"/>
      <c r="M20" s="3"/>
      <c r="N20" s="15"/>
      <c r="O20" s="15"/>
      <c r="P20" s="1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3"/>
      <c r="B21" s="3" t="s">
        <v>26</v>
      </c>
      <c r="C21" s="13">
        <v>34000</v>
      </c>
      <c r="D21" s="13"/>
      <c r="E21" s="14">
        <f t="shared" si="0"/>
        <v>34000</v>
      </c>
      <c r="F21" s="14">
        <f t="shared" si="1"/>
        <v>0</v>
      </c>
      <c r="G21" s="14"/>
      <c r="H21" s="14"/>
      <c r="I21" s="14">
        <f t="shared" ref="I21:J21" si="9">+E21</f>
        <v>34000</v>
      </c>
      <c r="J21" s="14">
        <f t="shared" si="9"/>
        <v>0</v>
      </c>
      <c r="K21" s="3"/>
      <c r="L21" s="3"/>
      <c r="M21" s="3"/>
      <c r="N21" s="15"/>
      <c r="O21" s="15"/>
      <c r="P21" s="15" t="e">
        <f>+#REF!-P19</f>
        <v>#REF!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15">
      <c r="A22" s="3"/>
      <c r="B22" s="3" t="s">
        <v>27</v>
      </c>
      <c r="C22" s="13">
        <v>46000</v>
      </c>
      <c r="D22" s="13"/>
      <c r="E22" s="14">
        <f t="shared" si="0"/>
        <v>46000</v>
      </c>
      <c r="F22" s="14">
        <f t="shared" si="1"/>
        <v>0</v>
      </c>
      <c r="G22" s="14"/>
      <c r="H22" s="14"/>
      <c r="I22" s="14">
        <f t="shared" ref="I22:J22" si="10">+E22</f>
        <v>46000</v>
      </c>
      <c r="J22" s="14">
        <f t="shared" si="10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15">
      <c r="A23" s="3"/>
      <c r="B23" s="3" t="s">
        <v>28</v>
      </c>
      <c r="C23" s="13">
        <v>40000</v>
      </c>
      <c r="D23" s="13"/>
      <c r="E23" s="14">
        <f t="shared" si="0"/>
        <v>40000</v>
      </c>
      <c r="F23" s="14">
        <f t="shared" si="1"/>
        <v>0</v>
      </c>
      <c r="G23" s="14"/>
      <c r="H23" s="14"/>
      <c r="I23" s="14">
        <f t="shared" ref="I23:J23" si="11">+E23</f>
        <v>40000</v>
      </c>
      <c r="J23" s="14">
        <f t="shared" si="11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15">
      <c r="A24" s="3"/>
      <c r="B24" s="3" t="s">
        <v>29</v>
      </c>
      <c r="C24" s="13"/>
      <c r="D24" s="13"/>
      <c r="E24" s="14">
        <f t="shared" si="0"/>
        <v>0</v>
      </c>
      <c r="F24" s="14">
        <f t="shared" si="1"/>
        <v>0</v>
      </c>
      <c r="G24" s="14"/>
      <c r="H24" s="14"/>
      <c r="I24" s="14">
        <f t="shared" ref="I24:J24" si="12">+E24</f>
        <v>0</v>
      </c>
      <c r="J24" s="14">
        <f t="shared" si="12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15">
      <c r="A25" s="3"/>
      <c r="B25" s="3"/>
      <c r="C25" s="14"/>
      <c r="D25" s="14"/>
      <c r="E25" s="14"/>
      <c r="F25" s="14"/>
      <c r="G25" s="14"/>
      <c r="H25" s="14"/>
      <c r="I25" s="14"/>
      <c r="J25" s="14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15">
      <c r="A26" s="3"/>
      <c r="B26" s="18" t="s">
        <v>30</v>
      </c>
      <c r="C26" s="19">
        <f t="shared" ref="C26:J26" si="13">SUM(C14:C25)</f>
        <v>2203081</v>
      </c>
      <c r="D26" s="19">
        <f t="shared" si="13"/>
        <v>2203081</v>
      </c>
      <c r="E26" s="19">
        <f t="shared" si="13"/>
        <v>1418081</v>
      </c>
      <c r="F26" s="19">
        <f t="shared" si="13"/>
        <v>1418081</v>
      </c>
      <c r="G26" s="19">
        <f t="shared" si="13"/>
        <v>1298081</v>
      </c>
      <c r="H26" s="19">
        <f t="shared" si="13"/>
        <v>1068081</v>
      </c>
      <c r="I26" s="19">
        <f t="shared" si="13"/>
        <v>120000</v>
      </c>
      <c r="J26" s="19">
        <f t="shared" si="13"/>
        <v>350000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15">
      <c r="A27" s="3"/>
      <c r="B27" s="2"/>
      <c r="C27" s="17"/>
      <c r="D27" s="16"/>
      <c r="E27" s="16"/>
      <c r="F27" s="16"/>
      <c r="G27" s="19">
        <f>IF(G26&lt;H26,H26-G26,0)</f>
        <v>0</v>
      </c>
      <c r="H27" s="19">
        <f>IF(G26&gt;H26,G26-H26,0)</f>
        <v>230000</v>
      </c>
      <c r="I27" s="19">
        <f>IF(J26&gt;I26,J26-I26,0)</f>
        <v>230000</v>
      </c>
      <c r="J27" s="19">
        <f>IF(I26&gt;J26,I26-J26,0)</f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15">
      <c r="A28" s="3"/>
      <c r="B28" s="2"/>
      <c r="C28" s="17"/>
      <c r="D28" s="17">
        <f>+C26-D26</f>
        <v>0</v>
      </c>
      <c r="E28" s="17"/>
      <c r="F28" s="17"/>
      <c r="G28" s="20">
        <f t="shared" ref="G28:J28" si="14">SUM(G26:G27)</f>
        <v>1298081</v>
      </c>
      <c r="H28" s="20">
        <f t="shared" si="14"/>
        <v>1298081</v>
      </c>
      <c r="I28" s="20">
        <f t="shared" si="14"/>
        <v>350000</v>
      </c>
      <c r="J28" s="20">
        <f t="shared" si="14"/>
        <v>350000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15">
      <c r="A33" s="3"/>
      <c r="B33" s="3" t="s">
        <v>31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15">
      <c r="A34" s="3"/>
      <c r="B34" s="3" t="s">
        <v>32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15">
      <c r="A35" s="3"/>
      <c r="B35" s="3" t="s">
        <v>33</v>
      </c>
      <c r="C35" s="3"/>
      <c r="D35" s="3"/>
      <c r="E35" s="3"/>
      <c r="F35" s="3"/>
      <c r="G35" s="3"/>
      <c r="H35" s="5"/>
      <c r="I35" s="3"/>
      <c r="J35" s="3"/>
      <c r="K35" s="3"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15">
      <c r="A36" s="3"/>
      <c r="B36" s="3"/>
      <c r="C36" s="2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15">
      <c r="A37" s="3"/>
      <c r="B37" s="3"/>
      <c r="C37" s="2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15">
      <c r="A38" s="3"/>
      <c r="B38" s="3"/>
      <c r="C38" s="21"/>
      <c r="D38" s="2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15">
      <c r="A39" s="3"/>
      <c r="B39" s="3"/>
      <c r="C39" s="2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15">
      <c r="A40" s="3"/>
      <c r="B40" s="3"/>
      <c r="C40" s="2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3"/>
      <c r="B41" s="3"/>
      <c r="C41" s="3"/>
      <c r="D41" s="25"/>
      <c r="E41" s="26"/>
      <c r="F41" s="25"/>
      <c r="G41" s="25"/>
      <c r="H41" s="26" t="s">
        <v>34</v>
      </c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25"/>
      <c r="E42" s="26"/>
      <c r="F42" s="25"/>
      <c r="G42" s="25"/>
      <c r="H42" s="26" t="s">
        <v>35</v>
      </c>
      <c r="I42" s="2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3"/>
      <c r="B43" s="3"/>
      <c r="C43" s="3"/>
      <c r="D43" s="25"/>
      <c r="E43" s="26"/>
      <c r="F43" s="25"/>
      <c r="G43" s="25"/>
      <c r="H43" s="26"/>
      <c r="I43" s="2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3"/>
      <c r="B44" s="3"/>
      <c r="C44" s="24"/>
      <c r="D44" s="15"/>
      <c r="E44" s="27"/>
      <c r="F44" s="15"/>
      <c r="G44" s="15"/>
      <c r="H44" s="27"/>
      <c r="I44" s="1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15">
      <c r="A45" s="3"/>
      <c r="B45" s="3"/>
      <c r="C45" s="2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15">
      <c r="A46" s="3"/>
      <c r="B46" s="3"/>
      <c r="C46" s="2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15">
      <c r="A47" s="3"/>
      <c r="B47" s="3"/>
      <c r="C47" s="2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15">
      <c r="A48" s="3"/>
      <c r="B48" s="3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15">
      <c r="A49" s="3"/>
      <c r="B49" s="3"/>
      <c r="C49" s="2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15">
      <c r="A50" s="3"/>
      <c r="B50" s="3"/>
      <c r="C50" s="2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15">
      <c r="A51" s="3"/>
      <c r="B51" s="3"/>
      <c r="C51" s="2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15">
      <c r="A52" s="3"/>
      <c r="B52" s="3"/>
      <c r="C52" s="2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15">
      <c r="A53" s="3"/>
      <c r="B53" s="3"/>
      <c r="C53" s="2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15">
      <c r="A54" s="3"/>
      <c r="B54" s="3"/>
      <c r="C54" s="2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15">
      <c r="A55" s="3"/>
      <c r="B55" s="3"/>
      <c r="C55" s="2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15">
      <c r="A56" s="3"/>
      <c r="B56" s="3"/>
      <c r="C56" s="2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15">
      <c r="A57" s="3"/>
      <c r="B57" s="3"/>
      <c r="C57" s="2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15">
      <c r="A58" s="3"/>
      <c r="B58" s="3"/>
      <c r="C58" s="2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15">
      <c r="A59" s="3"/>
      <c r="B59" s="3"/>
      <c r="C59" s="2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15">
      <c r="A60" s="3"/>
      <c r="B60" s="3"/>
      <c r="C60" s="2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15">
      <c r="A61" s="3"/>
      <c r="B61" s="3"/>
      <c r="C61" s="2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15">
      <c r="A62" s="3"/>
      <c r="B62" s="3"/>
      <c r="C62" s="2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15">
      <c r="A63" s="3"/>
      <c r="B63" s="3"/>
      <c r="C63" s="2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 x14ac:dyDescent="0.1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 x14ac:dyDescent="0.1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3">
    <mergeCell ref="E12:F12"/>
    <mergeCell ref="G12:H12"/>
    <mergeCell ref="I12:J12"/>
  </mergeCells>
  <pageMargins left="0.51181102362204722" right="0.51181102362204722" top="0.55118110236220474" bottom="0.55118110236220474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aevid9f</cp:lastModifiedBy>
  <dcterms:created xsi:type="dcterms:W3CDTF">2011-05-02T17:13:12Z</dcterms:created>
  <dcterms:modified xsi:type="dcterms:W3CDTF">2024-12-23T15:59:07Z</dcterms:modified>
</cp:coreProperties>
</file>