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nserratmoya/Desktop/"/>
    </mc:Choice>
  </mc:AlternateContent>
  <xr:revisionPtr revIDLastSave="0" documentId="8_{50CCCD2F-19FD-9943-88C3-4FB7987502E0}" xr6:coauthVersionLast="47" xr6:coauthVersionMax="47" xr10:uidLastSave="{00000000-0000-0000-0000-000000000000}"/>
  <bookViews>
    <workbookView xWindow="0" yWindow="460" windowWidth="20740" windowHeight="11160" activeTab="1" xr2:uid="{00000000-000D-0000-FFFF-FFFF00000000}"/>
  </bookViews>
  <sheets>
    <sheet name="Balance" sheetId="3" r:id="rId1"/>
    <sheet name="EERR" sheetId="4" r:id="rId2"/>
    <sheet name="Resumen F29" sheetId="5" r:id="rId3"/>
    <sheet name="Clientes" sheetId="1" r:id="rId4"/>
    <sheet name="Activo Fijo" sheetId="6" r:id="rId5"/>
    <sheet name="Proveedores" sheetId="2" r:id="rId6"/>
    <sheet name="Donaciones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5" l="1"/>
  <c r="G21" i="5"/>
  <c r="E21" i="5"/>
  <c r="D21" i="5"/>
  <c r="C21" i="5"/>
  <c r="N20" i="5"/>
  <c r="K20" i="5"/>
  <c r="H20" i="5"/>
  <c r="K19" i="5"/>
  <c r="H19" i="5"/>
  <c r="N19" i="5" s="1"/>
  <c r="K18" i="5"/>
  <c r="H18" i="5"/>
  <c r="N18" i="5" s="1"/>
  <c r="N17" i="5"/>
  <c r="K17" i="5"/>
  <c r="H17" i="5"/>
  <c r="K16" i="5"/>
  <c r="H16" i="5"/>
  <c r="N16" i="5" s="1"/>
  <c r="K15" i="5"/>
  <c r="H15" i="5"/>
  <c r="N15" i="5" s="1"/>
  <c r="N14" i="5"/>
  <c r="K14" i="5"/>
  <c r="H14" i="5"/>
  <c r="N13" i="5"/>
  <c r="K13" i="5"/>
  <c r="H13" i="5"/>
  <c r="K12" i="5"/>
  <c r="H12" i="5"/>
  <c r="N12" i="5" s="1"/>
  <c r="K11" i="5"/>
  <c r="H11" i="5"/>
  <c r="N11" i="5" s="1"/>
  <c r="N10" i="5"/>
  <c r="K10" i="5"/>
  <c r="H10" i="5"/>
  <c r="N9" i="5"/>
  <c r="N21" i="5" s="1"/>
  <c r="N22" i="5" s="1"/>
  <c r="K9" i="5"/>
  <c r="K21" i="5" s="1"/>
  <c r="H9" i="5"/>
  <c r="H21" i="5" s="1"/>
  <c r="O8" i="6"/>
  <c r="H8" i="6"/>
  <c r="G8" i="6"/>
  <c r="P7" i="6"/>
  <c r="Q7" i="6" s="1"/>
  <c r="N7" i="6"/>
  <c r="J7" i="6"/>
  <c r="K7" i="6" s="1"/>
  <c r="P6" i="6"/>
  <c r="Q6" i="6" s="1"/>
  <c r="S6" i="6" s="1"/>
  <c r="N6" i="6"/>
  <c r="K6" i="6"/>
  <c r="T6" i="6" s="1"/>
  <c r="J6" i="6"/>
  <c r="P5" i="6"/>
  <c r="Q5" i="6" s="1"/>
  <c r="N5" i="6"/>
  <c r="K5" i="6"/>
  <c r="J5" i="6"/>
  <c r="J8" i="6" s="1"/>
  <c r="Q8" i="6" l="1"/>
  <c r="S7" i="6"/>
  <c r="T7" i="6" s="1"/>
  <c r="R5" i="6"/>
  <c r="K8" i="6"/>
  <c r="P8" i="6"/>
  <c r="R8" i="6" l="1"/>
  <c r="S5" i="6"/>
  <c r="S8" i="6" l="1"/>
  <c r="T5" i="6"/>
  <c r="T8" i="6" s="1"/>
</calcChain>
</file>

<file path=xl/sharedStrings.xml><?xml version="1.0" encoding="utf-8"?>
<sst xmlns="http://schemas.openxmlformats.org/spreadsheetml/2006/main" count="433" uniqueCount="244">
  <si>
    <t>Nombre:</t>
  </si>
  <si>
    <t>FUNDACION LABORATORIA</t>
  </si>
  <si>
    <t>Rut:</t>
  </si>
  <si>
    <t>65.110.975-2</t>
  </si>
  <si>
    <t>Giro Comercial:</t>
  </si>
  <si>
    <t>SERV DE EDUCACIÓN CAPACITACIÓN TÉCNICA INSERCIÓN LABORAL EN TECNOLOGÍA INFORMA</t>
  </si>
  <si>
    <t>Dirección:</t>
  </si>
  <si>
    <t>OFICINA SANTIAGO NORTE: RECOLETA 672 Y 676, RECOLETA</t>
  </si>
  <si>
    <t>Ciudad:</t>
  </si>
  <si>
    <t>SANTIAGO / LO ESPEJO</t>
  </si>
  <si>
    <t>Representante Legal:</t>
  </si>
  <si>
    <t>14.666.463-6 MARIELA ALARCON VALENCIA</t>
  </si>
  <si>
    <t>ESTADO DE CUENTAS CORRIENTES</t>
  </si>
  <si>
    <t>CTA. AUXILIAR: 1104-04 Clientes</t>
  </si>
  <si>
    <t>MOVIMIENTOS PENDIENTES DESDE 1/2021 HASTA 12/2021 ORDENADO POR: RUT</t>
  </si>
  <si>
    <t>R.U.T.</t>
  </si>
  <si>
    <t>NOMBRE</t>
  </si>
  <si>
    <t>FECHA</t>
  </si>
  <si>
    <t>COMPROBANTE</t>
  </si>
  <si>
    <t>SEC</t>
  </si>
  <si>
    <t>DOCUMENTO</t>
  </si>
  <si>
    <t>VENCIM</t>
  </si>
  <si>
    <t>DEBE</t>
  </si>
  <si>
    <t>HABER</t>
  </si>
  <si>
    <t>SALDO</t>
  </si>
  <si>
    <t>TRASPASO</t>
  </si>
  <si>
    <t>FAC-EE</t>
  </si>
  <si>
    <t>TOTAL CTA. CTE.</t>
  </si>
  <si>
    <t>55.555.555-5</t>
  </si>
  <si>
    <t>Servicios Extranjeros</t>
  </si>
  <si>
    <t>78.809.770-0</t>
  </si>
  <si>
    <t>ACCENTURE CHILE ASESORIAS Y SERVICIOS LIMITADA</t>
  </si>
  <si>
    <t>85.896.100-9</t>
  </si>
  <si>
    <t>SERVICIOS EQUIFAX CHILE LTDA</t>
  </si>
  <si>
    <t>86.160.300-8</t>
  </si>
  <si>
    <t>BHP CHILE INC</t>
  </si>
  <si>
    <t>TOTAL INFORME</t>
  </si>
  <si>
    <t>CTA. AUXILIAR: 2102-01 Proveedores</t>
  </si>
  <si>
    <t>76.249.379-9</t>
  </si>
  <si>
    <t>ECOGIFT PUBLICIDAD SPA</t>
  </si>
  <si>
    <t>76.389.702-8</t>
  </si>
  <si>
    <t>ESPACIO RECOLETA SPA</t>
  </si>
  <si>
    <t>76.685.988-7</t>
  </si>
  <si>
    <t>COMUNICACIONES, MARKETING Y SERVICIOS DIGITALES CONVERSO SPA</t>
  </si>
  <si>
    <t>77.699.600-9</t>
  </si>
  <si>
    <t>ASESORIAS E INVERSIONES VVS SPA</t>
  </si>
  <si>
    <t>97.036.000-K</t>
  </si>
  <si>
    <t>Santander - Chile</t>
  </si>
  <si>
    <t>Dirección</t>
  </si>
  <si>
    <t>MARIELA ALARCON VALENCIA</t>
  </si>
  <si>
    <t>BALANCE GENERAL</t>
  </si>
  <si>
    <t>EJERCICIO DE ENERO A DICIEMBRE DEL 2021</t>
  </si>
  <si>
    <t>CUENTAS</t>
  </si>
  <si>
    <t>SUMAS</t>
  </si>
  <si>
    <t>SALDOS</t>
  </si>
  <si>
    <t>INVENTARIO</t>
  </si>
  <si>
    <t>RESULTADO</t>
  </si>
  <si>
    <t>DEBITOS</t>
  </si>
  <si>
    <t>CREDITOS</t>
  </si>
  <si>
    <t>DEUDOR</t>
  </si>
  <si>
    <t>ACREEDOR</t>
  </si>
  <si>
    <t>ACTIVO</t>
  </si>
  <si>
    <t>PASIVO</t>
  </si>
  <si>
    <t>PERDIDAS</t>
  </si>
  <si>
    <t>GANANCIAS</t>
  </si>
  <si>
    <t>CAJA</t>
  </si>
  <si>
    <t>BANCO SANTANDER</t>
  </si>
  <si>
    <t>Clientes</t>
  </si>
  <si>
    <t>ANTICIPO A PROVEEDORES</t>
  </si>
  <si>
    <t>PPM</t>
  </si>
  <si>
    <t>IMPUESTOS POR RECUPERAR</t>
  </si>
  <si>
    <t>COMPUTADORES Y EQUIP TELEFONICOS</t>
  </si>
  <si>
    <t>DEP ACUM EQ. COMPUT Y TELEFONICOS</t>
  </si>
  <si>
    <t>Proveedores</t>
  </si>
  <si>
    <t>REMUNERACIONES POR PAGAR</t>
  </si>
  <si>
    <t>Honorarios por pagar</t>
  </si>
  <si>
    <t>IMPUESTOS POR PAGAR</t>
  </si>
  <si>
    <t>Imposiciones por pagar</t>
  </si>
  <si>
    <t>IMPUESTO UNICO TRABAJADORES</t>
  </si>
  <si>
    <t>RETENCION 2DA CATEGORIA</t>
  </si>
  <si>
    <t>ANTICIPO CLIENTES</t>
  </si>
  <si>
    <t>C A P I T A L SOCIAL</t>
  </si>
  <si>
    <t>REVALORIZACION CAPITAL PROPIO</t>
  </si>
  <si>
    <t>UTILIDADES (PERDIDAD) ACUMULADAS</t>
  </si>
  <si>
    <t>EVENTOS Y GRADUACIONES</t>
  </si>
  <si>
    <t>CREDITO A FORMACION</t>
  </si>
  <si>
    <t>APOYO ALUMNAS</t>
  </si>
  <si>
    <t>HONORARIOS</t>
  </si>
  <si>
    <t>LEYES SOCIALES</t>
  </si>
  <si>
    <t>MATERIALES Y UTILES DE OFICINA</t>
  </si>
  <si>
    <t>FINIQUITOS</t>
  </si>
  <si>
    <t>GASTOS GENERALES</t>
  </si>
  <si>
    <t>BONOS ASIGNADOS</t>
  </si>
  <si>
    <t>GASTOS BANCARIOS</t>
  </si>
  <si>
    <t>INTERESES Y MULTAS</t>
  </si>
  <si>
    <t>LEGALES Y NOTARIALES</t>
  </si>
  <si>
    <t>INDEMNIZACIONES</t>
  </si>
  <si>
    <t>SEGUROS</t>
  </si>
  <si>
    <t>MEMBRESIAS</t>
  </si>
  <si>
    <t>LOCOMOCION Y COLACION</t>
  </si>
  <si>
    <t>SERVICIOS CONTABLES</t>
  </si>
  <si>
    <t>Servicios ERP</t>
  </si>
  <si>
    <t>GASTOS DE TELEFONO</t>
  </si>
  <si>
    <t>PROMOCIÓN Y PUBLICIDAD</t>
  </si>
  <si>
    <t>FLETES</t>
  </si>
  <si>
    <t>ASESORIAS</t>
  </si>
  <si>
    <t>GASTOS VIAJES/HOSPEDAJE</t>
  </si>
  <si>
    <t>Arriendos</t>
  </si>
  <si>
    <t>Sueldo Base</t>
  </si>
  <si>
    <t>VIATICOS</t>
  </si>
  <si>
    <t>CORRECCION MONETARIA</t>
  </si>
  <si>
    <t>Ventas Nacionales</t>
  </si>
  <si>
    <t>INGRESO APORTE DONACION</t>
  </si>
  <si>
    <t>Utilidades del Ejercicio</t>
  </si>
  <si>
    <t>TOTALES</t>
  </si>
  <si>
    <t>DEPRECIACION</t>
  </si>
  <si>
    <t xml:space="preserve">ESTADO DE RESULTADOS COMPARATIVO </t>
  </si>
  <si>
    <t>DESDE DE 2021 A DICIEMBRE DE 2021</t>
  </si>
  <si>
    <t>CODIGO</t>
  </si>
  <si>
    <t>SALDO 01/2021</t>
  </si>
  <si>
    <t>SALDO 02/2021</t>
  </si>
  <si>
    <t>SALDO 03/2021</t>
  </si>
  <si>
    <t>SALDO 04/2021</t>
  </si>
  <si>
    <t>SALDO 05/2021</t>
  </si>
  <si>
    <t>SALDO 06/2021</t>
  </si>
  <si>
    <t>SALDO 07/2021</t>
  </si>
  <si>
    <t>SALDO 08/2021</t>
  </si>
  <si>
    <t>SALDO 09/2021</t>
  </si>
  <si>
    <t>SALDO 10/2021</t>
  </si>
  <si>
    <t>SALDO 11/2021</t>
  </si>
  <si>
    <t>SALDO 12/2021</t>
  </si>
  <si>
    <t>SALDO ACUMULADO 01/2021 A 12/2021</t>
  </si>
  <si>
    <t>5101-11</t>
  </si>
  <si>
    <t>5102-06</t>
  </si>
  <si>
    <t>TOTAL GANANCIAS</t>
  </si>
  <si>
    <t>4101-02</t>
  </si>
  <si>
    <t>4101-03</t>
  </si>
  <si>
    <t>4101-04</t>
  </si>
  <si>
    <t>BECA TRANSPORTE</t>
  </si>
  <si>
    <t>4101-05</t>
  </si>
  <si>
    <t>4201-01</t>
  </si>
  <si>
    <t>SUELDOS Y SALARIOS</t>
  </si>
  <si>
    <t>4201-02</t>
  </si>
  <si>
    <t>4201-03</t>
  </si>
  <si>
    <t>4201-04</t>
  </si>
  <si>
    <t>4201-07</t>
  </si>
  <si>
    <t>4201-08</t>
  </si>
  <si>
    <t>4201-09</t>
  </si>
  <si>
    <t>4201-10</t>
  </si>
  <si>
    <t>4201-11</t>
  </si>
  <si>
    <t>4201-12</t>
  </si>
  <si>
    <t>4201-15</t>
  </si>
  <si>
    <t>4201-18</t>
  </si>
  <si>
    <t>4201-20</t>
  </si>
  <si>
    <t>4201-21</t>
  </si>
  <si>
    <t>MOVILIZACION</t>
  </si>
  <si>
    <t>4201-25</t>
  </si>
  <si>
    <t>Mantención Dependencias</t>
  </si>
  <si>
    <t>4201-26</t>
  </si>
  <si>
    <t>4201-28</t>
  </si>
  <si>
    <t>4201-29</t>
  </si>
  <si>
    <t>4201-31</t>
  </si>
  <si>
    <t>4201-32</t>
  </si>
  <si>
    <t>4201-37</t>
  </si>
  <si>
    <t>SERVICIOS COMPUTACIONALES</t>
  </si>
  <si>
    <t>4201-38</t>
  </si>
  <si>
    <t>Correccion Monetaria</t>
  </si>
  <si>
    <t>4201-47</t>
  </si>
  <si>
    <t>LIBRERIA E IMPRENTA</t>
  </si>
  <si>
    <t>4201-49</t>
  </si>
  <si>
    <t>4201-54</t>
  </si>
  <si>
    <t>4201-58</t>
  </si>
  <si>
    <t>4201-59</t>
  </si>
  <si>
    <t>4201-68</t>
  </si>
  <si>
    <t>4201-69</t>
  </si>
  <si>
    <t>Capacitación</t>
  </si>
  <si>
    <t>4201-76</t>
  </si>
  <si>
    <t>4201-84</t>
  </si>
  <si>
    <t>4301-03</t>
  </si>
  <si>
    <t>TOTAL PERDIDAS</t>
  </si>
  <si>
    <t>Vida</t>
  </si>
  <si>
    <t>Nº FAC</t>
  </si>
  <si>
    <t>DETALLE</t>
  </si>
  <si>
    <t>Valor</t>
  </si>
  <si>
    <t>8 - 4%</t>
  </si>
  <si>
    <t>Factor</t>
  </si>
  <si>
    <t>CM</t>
  </si>
  <si>
    <t>Vida Util (meses)</t>
  </si>
  <si>
    <t>Dep Acum</t>
  </si>
  <si>
    <t>Dep del</t>
  </si>
  <si>
    <t>D</t>
  </si>
  <si>
    <t>M</t>
  </si>
  <si>
    <t>A</t>
  </si>
  <si>
    <t>Util</t>
  </si>
  <si>
    <t>Inicial</t>
  </si>
  <si>
    <t>Act</t>
  </si>
  <si>
    <t>Asig</t>
  </si>
  <si>
    <t>Usada</t>
  </si>
  <si>
    <t>Sdo</t>
  </si>
  <si>
    <t>Sdo Inic</t>
  </si>
  <si>
    <t>Actualiz</t>
  </si>
  <si>
    <t>Ejercicio</t>
  </si>
  <si>
    <t>Final</t>
  </si>
  <si>
    <t>Libro</t>
  </si>
  <si>
    <t>Notebook y Mouse Optico</t>
  </si>
  <si>
    <t>Computador</t>
  </si>
  <si>
    <t>N° Certificado Donación</t>
  </si>
  <si>
    <t>DONANTE</t>
  </si>
  <si>
    <t>MONTO</t>
  </si>
  <si>
    <t>RUT</t>
  </si>
  <si>
    <t>Laboratoria, Inc</t>
  </si>
  <si>
    <t>81-5071835</t>
  </si>
  <si>
    <t>Apoyo inversión equipo regional 2021</t>
  </si>
  <si>
    <t>SAP CHILE LIMITADA</t>
  </si>
  <si>
    <t>76.255.466-6</t>
  </si>
  <si>
    <t>Aporte, para actividades propias de Laboratoria para la
formación de competencias y la inserción laboral</t>
  </si>
  <si>
    <t>IBM de Chile</t>
  </si>
  <si>
    <t>92040000-0</t>
  </si>
  <si>
    <t>Proyecto New Ventures</t>
  </si>
  <si>
    <t>Programa de las Naciones Unidas para el Desarrollo</t>
  </si>
  <si>
    <t>69.500.900-3</t>
  </si>
  <si>
    <t>Implementación de un programa
de formación para pequeños negocios en Lima, Perú</t>
  </si>
  <si>
    <t>Cliente  :</t>
  </si>
  <si>
    <t>Rut        :</t>
  </si>
  <si>
    <t>SII</t>
  </si>
  <si>
    <t>Mes</t>
  </si>
  <si>
    <t>Impto. Unico</t>
  </si>
  <si>
    <t>Ret. Hnrios</t>
  </si>
  <si>
    <t>Ventas</t>
  </si>
  <si>
    <t>Tasa PPM</t>
  </si>
  <si>
    <t>Total Debitos</t>
  </si>
  <si>
    <t>Tasa Iva</t>
  </si>
  <si>
    <t>Cod. 48</t>
  </si>
  <si>
    <t>Cod. 151</t>
  </si>
  <si>
    <t>Cod. 563</t>
  </si>
  <si>
    <t>Cod.115</t>
  </si>
  <si>
    <t>Cod.62</t>
  </si>
  <si>
    <t>S.Calculo</t>
  </si>
  <si>
    <t>Cod. 538</t>
  </si>
  <si>
    <t>S.Sistema</t>
  </si>
  <si>
    <t>V.IPC</t>
  </si>
  <si>
    <t>Actualizado</t>
  </si>
  <si>
    <t>Totales</t>
  </si>
  <si>
    <t>Correc. Monetaria PPM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</si>
</sst>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 &quot;$&quot;* #,##0_ ;_ &quot;$&quot;* \-#,##0_ ;_ &quot;$&quot;* &quot;-&quot;_ ;_ @_ "/>
    <numFmt numFmtId="165" formatCode="_ * #,##0_ ;_ * \-#,##0_ ;_ * &quot;-&quot;_ ;_ @_ "/>
    <numFmt numFmtId="166" formatCode="_-[$$-340A]\ * #,##0_-;\-[$$-340A]\ * #,##0_-;_-[$$-340A]\ * &quot;-&quot;??_-;_-@_-"/>
    <numFmt numFmtId="167" formatCode="#,##0;[Black]\(#,##0\)"/>
    <numFmt numFmtId="168" formatCode="#,##0.0;[Black]\(#,##0.0\)"/>
    <numFmt numFmtId="169" formatCode="_-* #,##0_-;\-* #,##0_-;_-* &quot;-&quot;??_-;_-@_-"/>
    <numFmt numFmtId="170" formatCode="dd\-mm\-yyyy"/>
    <numFmt numFmtId="171" formatCode="#.###;[Red]\(#.###\)"/>
    <numFmt numFmtId="172" formatCode="_ * #,##0.000_ ;_ * \-#,##0.000_ ;_ * &quot;-&quot;_ ;_ @_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color indexed="62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1D1C1D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10"/>
      <color rgb="FF222222"/>
      <name val="Calibri"/>
      <family val="2"/>
    </font>
    <font>
      <b/>
      <sz val="10"/>
      <color indexed="12"/>
      <name val="Calibri"/>
      <family val="2"/>
      <scheme val="minor"/>
    </font>
    <font>
      <b/>
      <sz val="9"/>
      <name val="Arial"/>
      <family val="2"/>
    </font>
    <font>
      <sz val="10"/>
      <color indexed="12"/>
      <name val="Calibri"/>
      <family val="2"/>
      <scheme val="minor"/>
    </font>
    <font>
      <sz val="9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9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6" fontId="22" fillId="0" borderId="0"/>
    <xf numFmtId="9" fontId="22" fillId="0" borderId="0" applyFont="0" applyFill="0" applyBorder="0" applyAlignment="0" applyProtection="0"/>
    <xf numFmtId="0" fontId="1" fillId="0" borderId="0"/>
    <xf numFmtId="9" fontId="22" fillId="0" borderId="0" applyFont="0" applyFill="0" applyBorder="0" applyAlignment="0" applyProtection="0"/>
    <xf numFmtId="171" fontId="22" fillId="0" borderId="0" applyFont="0" applyFill="0" applyBorder="0" applyAlignment="0" applyProtection="0"/>
  </cellStyleXfs>
  <cellXfs count="151">
    <xf numFmtId="0" fontId="0" fillId="0" borderId="0" xfId="0"/>
    <xf numFmtId="0" fontId="18" fillId="0" borderId="0" xfId="0" applyFont="1"/>
    <xf numFmtId="0" fontId="18" fillId="0" borderId="10" xfId="0" applyFont="1" applyBorder="1" applyAlignment="1">
      <alignment horizontal="center" wrapText="1"/>
    </xf>
    <xf numFmtId="0" fontId="18" fillId="0" borderId="13" xfId="0" applyFont="1" applyBorder="1" applyAlignment="1">
      <alignment horizontal="center" wrapText="1"/>
    </xf>
    <xf numFmtId="0" fontId="18" fillId="0" borderId="14" xfId="0" applyFont="1" applyBorder="1" applyAlignment="1">
      <alignment horizontal="right" wrapText="1"/>
    </xf>
    <xf numFmtId="0" fontId="18" fillId="0" borderId="14" xfId="0" applyFont="1" applyBorder="1" applyAlignment="1">
      <alignment horizontal="left" wrapText="1"/>
    </xf>
    <xf numFmtId="14" fontId="18" fillId="0" borderId="14" xfId="0" applyNumberFormat="1" applyFont="1" applyBorder="1" applyAlignment="1">
      <alignment horizontal="center" wrapText="1"/>
    </xf>
    <xf numFmtId="0" fontId="18" fillId="0" borderId="0" xfId="0" applyFont="1" applyAlignment="1">
      <alignment horizontal="right" wrapText="1"/>
    </xf>
    <xf numFmtId="14" fontId="18" fillId="0" borderId="14" xfId="0" applyNumberFormat="1" applyFont="1" applyBorder="1" applyAlignment="1">
      <alignment horizontal="right" wrapText="1"/>
    </xf>
    <xf numFmtId="0" fontId="18" fillId="0" borderId="15" xfId="0" applyFont="1" applyBorder="1" applyAlignment="1">
      <alignment wrapText="1"/>
    </xf>
    <xf numFmtId="0" fontId="18" fillId="0" borderId="14" xfId="0" applyFont="1" applyBorder="1" applyAlignment="1">
      <alignment wrapText="1"/>
    </xf>
    <xf numFmtId="0" fontId="19" fillId="0" borderId="14" xfId="0" applyFont="1" applyBorder="1" applyAlignment="1">
      <alignment horizontal="right" wrapText="1"/>
    </xf>
    <xf numFmtId="0" fontId="19" fillId="0" borderId="15" xfId="0" applyFont="1" applyBorder="1" applyAlignment="1">
      <alignment horizontal="right" wrapText="1"/>
    </xf>
    <xf numFmtId="0" fontId="18" fillId="0" borderId="10" xfId="0" applyFont="1" applyBorder="1" applyAlignment="1">
      <alignment wrapText="1"/>
    </xf>
    <xf numFmtId="0" fontId="19" fillId="0" borderId="10" xfId="0" applyFont="1" applyBorder="1" applyAlignment="1">
      <alignment horizontal="right" wrapText="1"/>
    </xf>
    <xf numFmtId="165" fontId="18" fillId="0" borderId="14" xfId="1" applyFont="1" applyBorder="1" applyAlignment="1">
      <alignment horizontal="right" wrapText="1"/>
    </xf>
    <xf numFmtId="165" fontId="19" fillId="0" borderId="15" xfId="1" applyFont="1" applyBorder="1" applyAlignment="1">
      <alignment horizontal="right" wrapText="1"/>
    </xf>
    <xf numFmtId="165" fontId="18" fillId="0" borderId="15" xfId="1" applyFont="1" applyBorder="1" applyAlignment="1">
      <alignment wrapText="1"/>
    </xf>
    <xf numFmtId="165" fontId="19" fillId="0" borderId="14" xfId="1" applyFont="1" applyBorder="1" applyAlignment="1">
      <alignment horizontal="right" wrapText="1"/>
    </xf>
    <xf numFmtId="165" fontId="19" fillId="0" borderId="10" xfId="1" applyFont="1" applyBorder="1" applyAlignment="1">
      <alignment horizontal="right" wrapText="1"/>
    </xf>
    <xf numFmtId="0" fontId="20" fillId="0" borderId="14" xfId="0" applyFont="1" applyBorder="1" applyAlignment="1">
      <alignment horizontal="right" wrapText="1"/>
    </xf>
    <xf numFmtId="0" fontId="20" fillId="0" borderId="14" xfId="0" applyFont="1" applyBorder="1" applyAlignment="1">
      <alignment horizontal="left" wrapText="1"/>
    </xf>
    <xf numFmtId="14" fontId="20" fillId="0" borderId="14" xfId="0" applyNumberFormat="1" applyFont="1" applyBorder="1" applyAlignment="1">
      <alignment horizontal="center" wrapText="1"/>
    </xf>
    <xf numFmtId="0" fontId="20" fillId="0" borderId="0" xfId="0" applyFont="1" applyAlignment="1">
      <alignment horizontal="right" wrapText="1"/>
    </xf>
    <xf numFmtId="14" fontId="20" fillId="0" borderId="14" xfId="0" applyNumberFormat="1" applyFont="1" applyBorder="1" applyAlignment="1">
      <alignment horizontal="right" wrapText="1"/>
    </xf>
    <xf numFmtId="0" fontId="20" fillId="0" borderId="15" xfId="0" applyFont="1" applyBorder="1" applyAlignment="1">
      <alignment wrapText="1"/>
    </xf>
    <xf numFmtId="0" fontId="20" fillId="0" borderId="14" xfId="0" applyFont="1" applyBorder="1" applyAlignment="1">
      <alignment wrapText="1"/>
    </xf>
    <xf numFmtId="0" fontId="21" fillId="0" borderId="14" xfId="0" applyFont="1" applyBorder="1" applyAlignment="1">
      <alignment horizontal="right" wrapText="1"/>
    </xf>
    <xf numFmtId="0" fontId="21" fillId="0" borderId="15" xfId="0" applyFont="1" applyBorder="1" applyAlignment="1">
      <alignment horizontal="right" wrapText="1"/>
    </xf>
    <xf numFmtId="0" fontId="18" fillId="0" borderId="0" xfId="0" applyFont="1" applyAlignment="1">
      <alignment horizontal="center"/>
    </xf>
    <xf numFmtId="0" fontId="19" fillId="0" borderId="10" xfId="0" applyFont="1" applyBorder="1" applyAlignment="1">
      <alignment wrapText="1"/>
    </xf>
    <xf numFmtId="165" fontId="18" fillId="0" borderId="10" xfId="1" applyFont="1" applyBorder="1" applyAlignment="1">
      <alignment wrapText="1"/>
    </xf>
    <xf numFmtId="49" fontId="18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horizontal="center" wrapText="1"/>
    </xf>
    <xf numFmtId="167" fontId="23" fillId="34" borderId="19" xfId="44" applyNumberFormat="1" applyFont="1" applyFill="1" applyBorder="1" applyAlignment="1">
      <alignment horizontal="center"/>
    </xf>
    <xf numFmtId="167" fontId="23" fillId="34" borderId="20" xfId="44" applyNumberFormat="1" applyFont="1" applyFill="1" applyBorder="1" applyAlignment="1">
      <alignment horizontal="center" vertical="center"/>
    </xf>
    <xf numFmtId="167" fontId="23" fillId="34" borderId="20" xfId="44" applyNumberFormat="1" applyFont="1" applyFill="1" applyBorder="1" applyAlignment="1">
      <alignment horizontal="center" vertical="justify"/>
    </xf>
    <xf numFmtId="167" fontId="23" fillId="34" borderId="21" xfId="44" applyNumberFormat="1" applyFont="1" applyFill="1" applyBorder="1" applyAlignment="1">
      <alignment horizontal="center" vertical="center"/>
    </xf>
    <xf numFmtId="167" fontId="23" fillId="34" borderId="21" xfId="44" applyNumberFormat="1" applyFont="1" applyFill="1" applyBorder="1" applyAlignment="1">
      <alignment horizontal="center"/>
    </xf>
    <xf numFmtId="167" fontId="23" fillId="34" borderId="21" xfId="44" applyNumberFormat="1" applyFont="1" applyFill="1" applyBorder="1" applyAlignment="1">
      <alignment horizontal="center" vertical="justify"/>
    </xf>
    <xf numFmtId="167" fontId="23" fillId="0" borderId="19" xfId="44" applyNumberFormat="1" applyFont="1" applyBorder="1" applyAlignment="1">
      <alignment horizontal="center"/>
    </xf>
    <xf numFmtId="167" fontId="23" fillId="0" borderId="21" xfId="44" applyNumberFormat="1" applyFont="1" applyBorder="1" applyAlignment="1">
      <alignment horizontal="center" vertical="center"/>
    </xf>
    <xf numFmtId="167" fontId="23" fillId="0" borderId="19" xfId="44" applyNumberFormat="1" applyFont="1" applyBorder="1" applyAlignment="1">
      <alignment horizontal="center" vertical="justify"/>
    </xf>
    <xf numFmtId="167" fontId="23" fillId="0" borderId="19" xfId="44" applyNumberFormat="1" applyFont="1" applyBorder="1" applyAlignment="1">
      <alignment horizontal="center" vertical="center"/>
    </xf>
    <xf numFmtId="167" fontId="20" fillId="35" borderId="19" xfId="44" applyNumberFormat="1" applyFont="1" applyFill="1" applyBorder="1"/>
    <xf numFmtId="9" fontId="23" fillId="0" borderId="21" xfId="45" applyFont="1" applyBorder="1" applyAlignment="1">
      <alignment horizontal="center" vertical="center" wrapText="1"/>
    </xf>
    <xf numFmtId="168" fontId="23" fillId="0" borderId="21" xfId="44" applyNumberFormat="1" applyFont="1" applyBorder="1" applyAlignment="1">
      <alignment horizontal="center"/>
    </xf>
    <xf numFmtId="169" fontId="20" fillId="35" borderId="21" xfId="44" applyNumberFormat="1" applyFont="1" applyFill="1" applyBorder="1"/>
    <xf numFmtId="167" fontId="20" fillId="35" borderId="21" xfId="44" applyNumberFormat="1" applyFont="1" applyFill="1" applyBorder="1" applyAlignment="1">
      <alignment horizontal="center"/>
    </xf>
    <xf numFmtId="167" fontId="23" fillId="0" borderId="21" xfId="44" applyNumberFormat="1" applyFont="1" applyBorder="1" applyAlignment="1">
      <alignment horizontal="center"/>
    </xf>
    <xf numFmtId="3" fontId="24" fillId="0" borderId="22" xfId="44" applyNumberFormat="1" applyFont="1" applyBorder="1" applyAlignment="1">
      <alignment horizontal="right" vertical="top"/>
    </xf>
    <xf numFmtId="167" fontId="24" fillId="35" borderId="19" xfId="44" applyNumberFormat="1" applyFont="1" applyFill="1" applyBorder="1" applyAlignment="1">
      <alignment horizontal="right"/>
    </xf>
    <xf numFmtId="167" fontId="24" fillId="35" borderId="19" xfId="44" applyNumberFormat="1" applyFont="1" applyFill="1" applyBorder="1"/>
    <xf numFmtId="167" fontId="18" fillId="0" borderId="19" xfId="44" applyNumberFormat="1" applyFont="1" applyBorder="1" applyAlignment="1">
      <alignment horizontal="right"/>
    </xf>
    <xf numFmtId="166" fontId="18" fillId="35" borderId="19" xfId="44" applyFont="1" applyFill="1" applyBorder="1" applyAlignment="1">
      <alignment horizontal="right"/>
    </xf>
    <xf numFmtId="167" fontId="18" fillId="0" borderId="21" xfId="44" applyNumberFormat="1" applyFont="1" applyBorder="1" applyAlignment="1">
      <alignment horizontal="right" vertical="center"/>
    </xf>
    <xf numFmtId="166" fontId="18" fillId="0" borderId="19" xfId="44" applyFont="1" applyBorder="1" applyAlignment="1">
      <alignment horizontal="right" vertical="justify"/>
    </xf>
    <xf numFmtId="167" fontId="18" fillId="0" borderId="19" xfId="44" applyNumberFormat="1" applyFont="1" applyBorder="1" applyAlignment="1">
      <alignment horizontal="left" vertical="center"/>
    </xf>
    <xf numFmtId="3" fontId="18" fillId="0" borderId="21" xfId="45" applyNumberFormat="1" applyFont="1" applyBorder="1" applyAlignment="1">
      <alignment horizontal="right" vertical="center" wrapText="1"/>
    </xf>
    <xf numFmtId="168" fontId="20" fillId="35" borderId="19" xfId="44" applyNumberFormat="1" applyFont="1" applyFill="1" applyBorder="1" applyAlignment="1">
      <alignment horizontal="center"/>
    </xf>
    <xf numFmtId="167" fontId="21" fillId="35" borderId="19" xfId="44" applyNumberFormat="1" applyFont="1" applyFill="1" applyBorder="1"/>
    <xf numFmtId="3" fontId="19" fillId="33" borderId="21" xfId="45" applyNumberFormat="1" applyFont="1" applyFill="1" applyBorder="1" applyAlignment="1">
      <alignment horizontal="right" vertical="center" wrapText="1"/>
    </xf>
    <xf numFmtId="167" fontId="21" fillId="33" borderId="19" xfId="44" applyNumberFormat="1" applyFont="1" applyFill="1" applyBorder="1"/>
    <xf numFmtId="167" fontId="21" fillId="0" borderId="25" xfId="44" applyNumberFormat="1" applyFont="1" applyBorder="1"/>
    <xf numFmtId="167" fontId="21" fillId="0" borderId="26" xfId="44" applyNumberFormat="1" applyFont="1" applyBorder="1"/>
    <xf numFmtId="167" fontId="21" fillId="0" borderId="27" xfId="44" applyNumberFormat="1" applyFont="1" applyBorder="1"/>
    <xf numFmtId="167" fontId="0" fillId="0" borderId="0" xfId="0" applyNumberFormat="1"/>
    <xf numFmtId="0" fontId="25" fillId="36" borderId="0" xfId="0" applyFont="1" applyFill="1" applyAlignment="1">
      <alignment wrapText="1"/>
    </xf>
    <xf numFmtId="0" fontId="26" fillId="0" borderId="10" xfId="0" applyFont="1" applyBorder="1"/>
    <xf numFmtId="0" fontId="25" fillId="36" borderId="10" xfId="0" applyFont="1" applyFill="1" applyBorder="1" applyAlignment="1">
      <alignment wrapText="1"/>
    </xf>
    <xf numFmtId="0" fontId="27" fillId="0" borderId="0" xfId="0" applyFont="1"/>
    <xf numFmtId="0" fontId="28" fillId="37" borderId="19" xfId="0" applyFont="1" applyFill="1" applyBorder="1" applyAlignment="1">
      <alignment horizontal="right"/>
    </xf>
    <xf numFmtId="170" fontId="27" fillId="36" borderId="12" xfId="0" applyNumberFormat="1" applyFont="1" applyFill="1" applyBorder="1" applyAlignment="1">
      <alignment horizontal="right"/>
    </xf>
    <xf numFmtId="0" fontId="27" fillId="36" borderId="10" xfId="0" applyFont="1" applyFill="1" applyBorder="1"/>
    <xf numFmtId="164" fontId="29" fillId="36" borderId="10" xfId="2" applyFont="1" applyFill="1" applyBorder="1" applyAlignment="1">
      <alignment horizontal="right"/>
    </xf>
    <xf numFmtId="0" fontId="27" fillId="0" borderId="10" xfId="0" applyFont="1" applyBorder="1"/>
    <xf numFmtId="0" fontId="27" fillId="36" borderId="10" xfId="0" applyFont="1" applyFill="1" applyBorder="1" applyAlignment="1">
      <alignment wrapText="1"/>
    </xf>
    <xf numFmtId="0" fontId="28" fillId="37" borderId="18" xfId="0" applyFont="1" applyFill="1" applyBorder="1" applyAlignment="1">
      <alignment horizontal="right"/>
    </xf>
    <xf numFmtId="14" fontId="27" fillId="36" borderId="10" xfId="0" applyNumberFormat="1" applyFont="1" applyFill="1" applyBorder="1" applyAlignment="1">
      <alignment horizontal="right"/>
    </xf>
    <xf numFmtId="0" fontId="28" fillId="37" borderId="10" xfId="0" applyFont="1" applyFill="1" applyBorder="1" applyAlignment="1">
      <alignment horizontal="right"/>
    </xf>
    <xf numFmtId="170" fontId="27" fillId="36" borderId="10" xfId="0" applyNumberFormat="1" applyFont="1" applyFill="1" applyBorder="1" applyAlignment="1">
      <alignment horizontal="right"/>
    </xf>
    <xf numFmtId="166" fontId="21" fillId="0" borderId="0" xfId="44" applyFont="1"/>
    <xf numFmtId="166" fontId="30" fillId="0" borderId="0" xfId="44" applyFont="1"/>
    <xf numFmtId="166" fontId="20" fillId="0" borderId="0" xfId="44" applyFont="1"/>
    <xf numFmtId="166" fontId="22" fillId="0" borderId="0" xfId="44"/>
    <xf numFmtId="4" fontId="30" fillId="0" borderId="0" xfId="44" applyNumberFormat="1" applyFont="1"/>
    <xf numFmtId="166" fontId="18" fillId="0" borderId="0" xfId="44" applyFont="1" applyAlignment="1">
      <alignment horizontal="center"/>
    </xf>
    <xf numFmtId="0" fontId="31" fillId="38" borderId="19" xfId="46" applyFont="1" applyFill="1" applyBorder="1" applyAlignment="1">
      <alignment horizontal="center"/>
    </xf>
    <xf numFmtId="166" fontId="21" fillId="39" borderId="19" xfId="44" applyFont="1" applyFill="1" applyBorder="1" applyAlignment="1">
      <alignment horizontal="center"/>
    </xf>
    <xf numFmtId="166" fontId="21" fillId="39" borderId="21" xfId="44" applyFont="1" applyFill="1" applyBorder="1" applyAlignment="1">
      <alignment horizontal="center"/>
    </xf>
    <xf numFmtId="166" fontId="20" fillId="39" borderId="19" xfId="44" applyFont="1" applyFill="1" applyBorder="1"/>
    <xf numFmtId="166" fontId="21" fillId="39" borderId="20" xfId="44" applyFont="1" applyFill="1" applyBorder="1" applyAlignment="1">
      <alignment horizontal="center"/>
    </xf>
    <xf numFmtId="0" fontId="10" fillId="39" borderId="5" xfId="12" applyFill="1" applyAlignment="1">
      <alignment horizontal="center"/>
    </xf>
    <xf numFmtId="166" fontId="21" fillId="39" borderId="27" xfId="44" applyFont="1" applyFill="1" applyBorder="1" applyAlignment="1">
      <alignment horizontal="center"/>
    </xf>
    <xf numFmtId="17" fontId="20" fillId="0" borderId="28" xfId="44" applyNumberFormat="1" applyFont="1" applyBorder="1" applyAlignment="1">
      <alignment horizontal="left"/>
    </xf>
    <xf numFmtId="165" fontId="20" fillId="0" borderId="19" xfId="1" applyFont="1" applyFill="1" applyBorder="1"/>
    <xf numFmtId="10" fontId="20" fillId="0" borderId="19" xfId="47" applyNumberFormat="1" applyFont="1" applyFill="1" applyBorder="1" applyAlignment="1">
      <alignment horizontal="center"/>
    </xf>
    <xf numFmtId="165" fontId="32" fillId="0" borderId="19" xfId="1" applyFont="1" applyFill="1" applyBorder="1"/>
    <xf numFmtId="9" fontId="20" fillId="0" borderId="19" xfId="48" applyNumberFormat="1" applyFont="1" applyFill="1" applyBorder="1" applyAlignment="1">
      <alignment horizontal="center"/>
    </xf>
    <xf numFmtId="171" fontId="32" fillId="0" borderId="19" xfId="48" applyFont="1" applyFill="1" applyBorder="1"/>
    <xf numFmtId="172" fontId="33" fillId="38" borderId="19" xfId="1" applyNumberFormat="1" applyFont="1" applyFill="1" applyBorder="1"/>
    <xf numFmtId="165" fontId="20" fillId="0" borderId="20" xfId="1" applyFont="1" applyFill="1" applyBorder="1"/>
    <xf numFmtId="165" fontId="20" fillId="0" borderId="19" xfId="1" applyFont="1" applyFill="1" applyBorder="1" applyAlignment="1">
      <alignment horizontal="right"/>
    </xf>
    <xf numFmtId="165" fontId="30" fillId="0" borderId="19" xfId="1" applyFont="1" applyFill="1" applyBorder="1"/>
    <xf numFmtId="171" fontId="30" fillId="0" borderId="19" xfId="48" applyFont="1" applyFill="1" applyBorder="1"/>
    <xf numFmtId="165" fontId="20" fillId="0" borderId="19" xfId="1" applyFont="1" applyFill="1" applyBorder="1" applyAlignment="1"/>
    <xf numFmtId="165" fontId="21" fillId="40" borderId="19" xfId="1" applyFont="1" applyFill="1" applyBorder="1"/>
    <xf numFmtId="165" fontId="20" fillId="40" borderId="19" xfId="1" applyFont="1" applyFill="1" applyBorder="1"/>
    <xf numFmtId="166" fontId="21" fillId="0" borderId="22" xfId="44" applyFont="1" applyBorder="1"/>
    <xf numFmtId="166" fontId="20" fillId="0" borderId="23" xfId="44" applyFont="1" applyBorder="1"/>
    <xf numFmtId="166" fontId="21" fillId="0" borderId="23" xfId="44" applyFont="1" applyBorder="1"/>
    <xf numFmtId="166" fontId="21" fillId="0" borderId="24" xfId="44" applyFont="1" applyBorder="1" applyAlignment="1">
      <alignment horizontal="right"/>
    </xf>
    <xf numFmtId="165" fontId="21" fillId="0" borderId="24" xfId="1" applyFont="1" applyFill="1" applyBorder="1"/>
    <xf numFmtId="0" fontId="19" fillId="0" borderId="11" xfId="0" applyFont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0" fontId="18" fillId="0" borderId="11" xfId="0" applyFont="1" applyBorder="1" applyAlignment="1">
      <alignment wrapText="1"/>
    </xf>
    <xf numFmtId="0" fontId="18" fillId="0" borderId="13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49" fontId="18" fillId="0" borderId="11" xfId="0" applyNumberFormat="1" applyFont="1" applyBorder="1" applyAlignment="1">
      <alignment wrapText="1"/>
    </xf>
    <xf numFmtId="49" fontId="18" fillId="0" borderId="13" xfId="0" applyNumberFormat="1" applyFont="1" applyBorder="1" applyAlignment="1">
      <alignment wrapText="1"/>
    </xf>
    <xf numFmtId="49" fontId="18" fillId="0" borderId="12" xfId="0" applyNumberFormat="1" applyFont="1" applyBorder="1" applyAlignment="1">
      <alignment wrapText="1"/>
    </xf>
    <xf numFmtId="0" fontId="19" fillId="0" borderId="17" xfId="0" applyFont="1" applyBorder="1" applyAlignment="1">
      <alignment horizontal="center" wrapText="1"/>
    </xf>
    <xf numFmtId="0" fontId="19" fillId="0" borderId="18" xfId="0" applyFont="1" applyBorder="1" applyAlignment="1">
      <alignment horizontal="center" wrapText="1"/>
    </xf>
    <xf numFmtId="166" fontId="21" fillId="39" borderId="20" xfId="44" applyFont="1" applyFill="1" applyBorder="1" applyAlignment="1">
      <alignment horizontal="center" vertical="center"/>
    </xf>
    <xf numFmtId="166" fontId="21" fillId="39" borderId="21" xfId="44" applyFont="1" applyFill="1" applyBorder="1" applyAlignment="1">
      <alignment horizontal="center" vertical="center"/>
    </xf>
    <xf numFmtId="0" fontId="19" fillId="0" borderId="14" xfId="0" applyFont="1" applyBorder="1" applyAlignment="1">
      <alignment horizontal="left" wrapText="1"/>
    </xf>
    <xf numFmtId="0" fontId="19" fillId="0" borderId="0" xfId="0" applyFont="1" applyAlignment="1">
      <alignment horizontal="left" wrapText="1"/>
    </xf>
    <xf numFmtId="0" fontId="19" fillId="0" borderId="16" xfId="0" applyFont="1" applyBorder="1" applyAlignment="1">
      <alignment horizontal="left" wrapText="1"/>
    </xf>
    <xf numFmtId="0" fontId="18" fillId="0" borderId="14" xfId="0" applyFont="1" applyBorder="1" applyAlignment="1">
      <alignment wrapText="1"/>
    </xf>
    <xf numFmtId="0" fontId="18" fillId="0" borderId="16" xfId="0" applyFont="1" applyBorder="1" applyAlignment="1">
      <alignment wrapText="1"/>
    </xf>
    <xf numFmtId="0" fontId="19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0" fontId="18" fillId="0" borderId="13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19" fillId="0" borderId="11" xfId="0" applyFont="1" applyBorder="1" applyAlignment="1">
      <alignment horizontal="left" wrapText="1"/>
    </xf>
    <xf numFmtId="0" fontId="19" fillId="0" borderId="13" xfId="0" applyFont="1" applyBorder="1" applyAlignment="1">
      <alignment horizontal="left" wrapText="1"/>
    </xf>
    <xf numFmtId="0" fontId="19" fillId="0" borderId="12" xfId="0" applyFont="1" applyBorder="1" applyAlignment="1">
      <alignment horizontal="left" wrapText="1"/>
    </xf>
    <xf numFmtId="167" fontId="23" fillId="34" borderId="19" xfId="44" applyNumberFormat="1" applyFont="1" applyFill="1" applyBorder="1" applyAlignment="1">
      <alignment horizontal="center" vertical="center"/>
    </xf>
    <xf numFmtId="167" fontId="21" fillId="35" borderId="22" xfId="44" applyNumberFormat="1" applyFont="1" applyFill="1" applyBorder="1" applyAlignment="1">
      <alignment horizontal="center"/>
    </xf>
    <xf numFmtId="167" fontId="21" fillId="35" borderId="23" xfId="44" applyNumberFormat="1" applyFont="1" applyFill="1" applyBorder="1" applyAlignment="1">
      <alignment horizontal="center"/>
    </xf>
    <xf numFmtId="167" fontId="21" fillId="35" borderId="24" xfId="44" applyNumberFormat="1" applyFont="1" applyFill="1" applyBorder="1" applyAlignment="1">
      <alignment horizontal="center"/>
    </xf>
    <xf numFmtId="167" fontId="23" fillId="34" borderId="19" xfId="44" applyNumberFormat="1" applyFont="1" applyFill="1" applyBorder="1" applyAlignment="1">
      <alignment horizontal="center"/>
    </xf>
    <xf numFmtId="167" fontId="23" fillId="34" borderId="19" xfId="44" applyNumberFormat="1" applyFont="1" applyFill="1" applyBorder="1" applyAlignment="1">
      <alignment horizontal="center" vertical="justify"/>
    </xf>
    <xf numFmtId="9" fontId="23" fillId="34" borderId="19" xfId="45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left" wrapText="1"/>
    </xf>
    <xf numFmtId="0" fontId="21" fillId="0" borderId="0" xfId="0" applyFont="1" applyAlignment="1">
      <alignment horizontal="left" wrapText="1"/>
    </xf>
    <xf numFmtId="0" fontId="21" fillId="0" borderId="16" xfId="0" applyFont="1" applyBorder="1" applyAlignment="1">
      <alignment horizontal="left" wrapText="1"/>
    </xf>
    <xf numFmtId="0" fontId="20" fillId="0" borderId="14" xfId="0" applyFont="1" applyBorder="1" applyAlignment="1">
      <alignment wrapText="1"/>
    </xf>
    <xf numFmtId="0" fontId="20" fillId="0" borderId="16" xfId="0" applyFont="1" applyBorder="1" applyAlignment="1">
      <alignment wrapText="1"/>
    </xf>
  </cellXfs>
  <cellStyles count="49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 [0]" xfId="1" builtinId="6"/>
    <cellStyle name="Currency [0]" xfId="2" builtinId="7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Millares 2" xfId="48" xr:uid="{4A776EE7-EDDD-4198-BA0F-1763B91B2F27}"/>
    <cellStyle name="Neutral" xfId="10" builtinId="28" customBuiltin="1"/>
    <cellStyle name="Normal" xfId="0" builtinId="0"/>
    <cellStyle name="Normal 2" xfId="44" xr:uid="{00000000-0005-0000-0000-000024000000}"/>
    <cellStyle name="Normal 4" xfId="46" xr:uid="{4429EF6B-2E6C-4497-B515-7B5A51566746}"/>
    <cellStyle name="Note" xfId="17" builtinId="10" customBuiltin="1"/>
    <cellStyle name="Output" xfId="12" builtinId="21" customBuiltin="1"/>
    <cellStyle name="Porcentaje 2" xfId="47" xr:uid="{7AA0F9CF-AD7F-481E-9BB4-9B4B36E2094F}"/>
    <cellStyle name="Porcentual 2" xfId="45" xr:uid="{00000000-0005-0000-0000-000026000000}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"/>
  <sheetViews>
    <sheetView workbookViewId="0">
      <selection sqref="A1:XFD1048576"/>
    </sheetView>
  </sheetViews>
  <sheetFormatPr baseColWidth="10" defaultColWidth="9.1640625" defaultRowHeight="14" x14ac:dyDescent="0.2"/>
  <cols>
    <col min="1" max="1" width="36.1640625" style="1" bestFit="1" customWidth="1"/>
    <col min="2" max="3" width="19.33203125" style="1" customWidth="1"/>
    <col min="4" max="4" width="17.5" style="1" customWidth="1"/>
    <col min="5" max="8" width="11.6640625" style="1" bestFit="1" customWidth="1"/>
    <col min="9" max="9" width="12" style="1" bestFit="1" customWidth="1"/>
    <col min="10" max="16384" width="9.1640625" style="1"/>
  </cols>
  <sheetData>
    <row r="1" spans="1:9" ht="15" customHeight="1" x14ac:dyDescent="0.2">
      <c r="A1" s="13" t="s">
        <v>0</v>
      </c>
      <c r="B1" s="116" t="s">
        <v>1</v>
      </c>
      <c r="C1" s="117"/>
      <c r="D1" s="118"/>
      <c r="E1" s="13"/>
      <c r="F1" s="13"/>
      <c r="G1" s="13"/>
      <c r="H1" s="13"/>
      <c r="I1" s="13"/>
    </row>
    <row r="2" spans="1:9" ht="15" customHeight="1" x14ac:dyDescent="0.2">
      <c r="A2" s="13" t="s">
        <v>2</v>
      </c>
      <c r="B2" s="119" t="s">
        <v>3</v>
      </c>
      <c r="C2" s="120"/>
      <c r="D2" s="121"/>
      <c r="E2" s="13"/>
      <c r="F2" s="13"/>
      <c r="G2" s="13"/>
      <c r="H2" s="13"/>
      <c r="I2" s="13"/>
    </row>
    <row r="3" spans="1:9" ht="15" customHeight="1" x14ac:dyDescent="0.2">
      <c r="A3" s="13" t="s">
        <v>48</v>
      </c>
      <c r="B3" s="116" t="s">
        <v>7</v>
      </c>
      <c r="C3" s="117"/>
      <c r="D3" s="118"/>
      <c r="E3" s="13"/>
      <c r="F3" s="13"/>
      <c r="G3" s="13"/>
      <c r="H3" s="13"/>
      <c r="I3" s="13"/>
    </row>
    <row r="4" spans="1:9" ht="15" customHeight="1" x14ac:dyDescent="0.2">
      <c r="A4" s="13" t="s">
        <v>10</v>
      </c>
      <c r="B4" s="116" t="s">
        <v>49</v>
      </c>
      <c r="C4" s="117"/>
      <c r="D4" s="118"/>
      <c r="E4" s="13"/>
      <c r="F4" s="13"/>
      <c r="G4" s="13"/>
      <c r="H4" s="13"/>
      <c r="I4" s="13"/>
    </row>
    <row r="5" spans="1:9" ht="30" customHeight="1" x14ac:dyDescent="0.2">
      <c r="A5" s="13" t="s">
        <v>4</v>
      </c>
      <c r="B5" s="116" t="s">
        <v>5</v>
      </c>
      <c r="C5" s="117"/>
      <c r="D5" s="118"/>
      <c r="E5" s="13"/>
      <c r="F5" s="13"/>
      <c r="G5" s="13"/>
      <c r="H5" s="13"/>
      <c r="I5" s="13"/>
    </row>
    <row r="6" spans="1:9" s="29" customFormat="1" ht="15" customHeight="1" x14ac:dyDescent="0.2">
      <c r="A6" s="113" t="s">
        <v>50</v>
      </c>
      <c r="B6" s="114"/>
      <c r="C6" s="114"/>
      <c r="D6" s="114"/>
      <c r="E6" s="114"/>
      <c r="F6" s="114"/>
      <c r="G6" s="114"/>
      <c r="H6" s="114"/>
      <c r="I6" s="115"/>
    </row>
    <row r="7" spans="1:9" s="29" customFormat="1" ht="15" customHeight="1" x14ac:dyDescent="0.2">
      <c r="A7" s="113" t="s">
        <v>51</v>
      </c>
      <c r="B7" s="114"/>
      <c r="C7" s="114"/>
      <c r="D7" s="114"/>
      <c r="E7" s="114"/>
      <c r="F7" s="114"/>
      <c r="G7" s="114"/>
      <c r="H7" s="114"/>
      <c r="I7" s="115"/>
    </row>
    <row r="8" spans="1:9" s="29" customFormat="1" ht="15" customHeight="1" x14ac:dyDescent="0.2">
      <c r="A8" s="122" t="s">
        <v>52</v>
      </c>
      <c r="B8" s="113" t="s">
        <v>53</v>
      </c>
      <c r="C8" s="115"/>
      <c r="D8" s="113" t="s">
        <v>54</v>
      </c>
      <c r="E8" s="115"/>
      <c r="F8" s="113" t="s">
        <v>55</v>
      </c>
      <c r="G8" s="115"/>
      <c r="H8" s="113" t="s">
        <v>56</v>
      </c>
      <c r="I8" s="115"/>
    </row>
    <row r="9" spans="1:9" ht="15" x14ac:dyDescent="0.2">
      <c r="A9" s="123"/>
      <c r="B9" s="30" t="s">
        <v>57</v>
      </c>
      <c r="C9" s="30" t="s">
        <v>58</v>
      </c>
      <c r="D9" s="30" t="s">
        <v>59</v>
      </c>
      <c r="E9" s="30" t="s">
        <v>60</v>
      </c>
      <c r="F9" s="30" t="s">
        <v>61</v>
      </c>
      <c r="G9" s="30" t="s">
        <v>62</v>
      </c>
      <c r="H9" s="30" t="s">
        <v>63</v>
      </c>
      <c r="I9" s="30" t="s">
        <v>64</v>
      </c>
    </row>
    <row r="10" spans="1:9" ht="15" x14ac:dyDescent="0.2">
      <c r="A10" s="13" t="s">
        <v>65</v>
      </c>
      <c r="B10" s="31">
        <v>11478571</v>
      </c>
      <c r="C10" s="31">
        <v>11478571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</row>
    <row r="11" spans="1:9" ht="15" x14ac:dyDescent="0.2">
      <c r="A11" s="13" t="s">
        <v>66</v>
      </c>
      <c r="B11" s="31">
        <v>1237185947</v>
      </c>
      <c r="C11" s="31">
        <v>1077460863</v>
      </c>
      <c r="D11" s="31">
        <v>159725084</v>
      </c>
      <c r="E11" s="31">
        <v>0</v>
      </c>
      <c r="F11" s="31">
        <v>159725084</v>
      </c>
      <c r="G11" s="31">
        <v>0</v>
      </c>
      <c r="H11" s="31">
        <v>0</v>
      </c>
      <c r="I11" s="31">
        <v>0</v>
      </c>
    </row>
    <row r="12" spans="1:9" ht="15" x14ac:dyDescent="0.2">
      <c r="A12" s="13" t="s">
        <v>67</v>
      </c>
      <c r="B12" s="31">
        <v>596671322</v>
      </c>
      <c r="C12" s="31">
        <v>557164384</v>
      </c>
      <c r="D12" s="31">
        <v>39506938</v>
      </c>
      <c r="E12" s="31">
        <v>0</v>
      </c>
      <c r="F12" s="31">
        <v>39506938</v>
      </c>
      <c r="G12" s="31">
        <v>0</v>
      </c>
      <c r="H12" s="31">
        <v>0</v>
      </c>
      <c r="I12" s="31">
        <v>0</v>
      </c>
    </row>
    <row r="13" spans="1:9" ht="15" x14ac:dyDescent="0.2">
      <c r="A13" s="13" t="s">
        <v>68</v>
      </c>
      <c r="B13" s="31">
        <v>1648742</v>
      </c>
      <c r="C13" s="31">
        <v>1648742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</row>
    <row r="14" spans="1:9" ht="15" x14ac:dyDescent="0.2">
      <c r="A14" s="13" t="s">
        <v>69</v>
      </c>
      <c r="B14" s="31">
        <v>5765664</v>
      </c>
      <c r="C14" s="31">
        <v>1731527</v>
      </c>
      <c r="D14" s="31">
        <v>4034137</v>
      </c>
      <c r="E14" s="31">
        <v>0</v>
      </c>
      <c r="F14" s="31">
        <v>4034137</v>
      </c>
      <c r="G14" s="31">
        <v>0</v>
      </c>
      <c r="H14" s="31">
        <v>0</v>
      </c>
      <c r="I14" s="31">
        <v>0</v>
      </c>
    </row>
    <row r="15" spans="1:9" ht="15" x14ac:dyDescent="0.2">
      <c r="A15" s="13" t="s">
        <v>70</v>
      </c>
      <c r="B15" s="31">
        <v>1730674</v>
      </c>
      <c r="C15" s="31">
        <v>1730674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</row>
    <row r="16" spans="1:9" ht="15" x14ac:dyDescent="0.2">
      <c r="A16" s="13" t="s">
        <v>71</v>
      </c>
      <c r="B16" s="31">
        <v>10688647</v>
      </c>
      <c r="C16" s="31">
        <v>0</v>
      </c>
      <c r="D16" s="31">
        <v>10688647</v>
      </c>
      <c r="E16" s="31">
        <v>0</v>
      </c>
      <c r="F16" s="31">
        <v>10688647</v>
      </c>
      <c r="G16" s="31">
        <v>0</v>
      </c>
      <c r="H16" s="31">
        <v>0</v>
      </c>
      <c r="I16" s="31">
        <v>0</v>
      </c>
    </row>
    <row r="17" spans="1:9" ht="15" x14ac:dyDescent="0.2">
      <c r="A17" s="13" t="s">
        <v>72</v>
      </c>
      <c r="B17" s="31">
        <v>0</v>
      </c>
      <c r="C17" s="31">
        <v>5641232</v>
      </c>
      <c r="D17" s="31">
        <v>0</v>
      </c>
      <c r="E17" s="31">
        <v>5641232</v>
      </c>
      <c r="F17" s="31">
        <v>0</v>
      </c>
      <c r="G17" s="31">
        <v>5641232</v>
      </c>
      <c r="H17" s="31">
        <v>0</v>
      </c>
      <c r="I17" s="31">
        <v>0</v>
      </c>
    </row>
    <row r="18" spans="1:9" ht="15" x14ac:dyDescent="0.2">
      <c r="A18" s="13" t="s">
        <v>73</v>
      </c>
      <c r="B18" s="31">
        <v>84819717</v>
      </c>
      <c r="C18" s="31">
        <v>128787850</v>
      </c>
      <c r="D18" s="31">
        <v>0</v>
      </c>
      <c r="E18" s="31">
        <v>43968133</v>
      </c>
      <c r="F18" s="31">
        <v>0</v>
      </c>
      <c r="G18" s="31">
        <v>43968133</v>
      </c>
      <c r="H18" s="31">
        <v>0</v>
      </c>
      <c r="I18" s="31">
        <v>0</v>
      </c>
    </row>
    <row r="19" spans="1:9" ht="15" x14ac:dyDescent="0.2">
      <c r="A19" s="13" t="s">
        <v>74</v>
      </c>
      <c r="B19" s="31">
        <v>391215902</v>
      </c>
      <c r="C19" s="31">
        <v>391215902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</row>
    <row r="20" spans="1:9" ht="15" x14ac:dyDescent="0.2">
      <c r="A20" s="13" t="s">
        <v>75</v>
      </c>
      <c r="B20" s="31">
        <v>17117194</v>
      </c>
      <c r="C20" s="31">
        <v>17117194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</row>
    <row r="21" spans="1:9" ht="15" x14ac:dyDescent="0.2">
      <c r="A21" s="13" t="s">
        <v>76</v>
      </c>
      <c r="B21" s="31">
        <v>19101371</v>
      </c>
      <c r="C21" s="31">
        <v>20758593</v>
      </c>
      <c r="D21" s="31">
        <v>0</v>
      </c>
      <c r="E21" s="31">
        <v>1657222</v>
      </c>
      <c r="F21" s="31">
        <v>0</v>
      </c>
      <c r="G21" s="31">
        <v>1657222</v>
      </c>
      <c r="H21" s="31">
        <v>0</v>
      </c>
      <c r="I21" s="31">
        <v>0</v>
      </c>
    </row>
    <row r="22" spans="1:9" ht="15" x14ac:dyDescent="0.2">
      <c r="A22" s="13" t="s">
        <v>77</v>
      </c>
      <c r="B22" s="31">
        <v>106791974</v>
      </c>
      <c r="C22" s="31">
        <v>117366592</v>
      </c>
      <c r="D22" s="31">
        <v>0</v>
      </c>
      <c r="E22" s="31">
        <v>10574618</v>
      </c>
      <c r="F22" s="31">
        <v>0</v>
      </c>
      <c r="G22" s="31">
        <v>10574618</v>
      </c>
      <c r="H22" s="31">
        <v>0</v>
      </c>
      <c r="I22" s="31">
        <v>0</v>
      </c>
    </row>
    <row r="23" spans="1:9" ht="15" x14ac:dyDescent="0.2">
      <c r="A23" s="13" t="s">
        <v>78</v>
      </c>
      <c r="B23" s="31">
        <v>13682612</v>
      </c>
      <c r="C23" s="31">
        <v>13682612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</row>
    <row r="24" spans="1:9" ht="15" x14ac:dyDescent="0.2">
      <c r="A24" s="13" t="s">
        <v>79</v>
      </c>
      <c r="B24" s="31">
        <v>1825001</v>
      </c>
      <c r="C24" s="31">
        <v>1825001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</row>
    <row r="25" spans="1:9" ht="15" x14ac:dyDescent="0.2">
      <c r="A25" s="13" t="s">
        <v>80</v>
      </c>
      <c r="B25" s="31">
        <v>266419963</v>
      </c>
      <c r="C25" s="31">
        <v>266419963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</row>
    <row r="26" spans="1:9" ht="15" x14ac:dyDescent="0.2">
      <c r="A26" s="13" t="s">
        <v>81</v>
      </c>
      <c r="B26" s="31">
        <v>0</v>
      </c>
      <c r="C26" s="31">
        <v>1000000</v>
      </c>
      <c r="D26" s="31">
        <v>0</v>
      </c>
      <c r="E26" s="31">
        <v>1000000</v>
      </c>
      <c r="F26" s="31">
        <v>0</v>
      </c>
      <c r="G26" s="31">
        <v>1000000</v>
      </c>
      <c r="H26" s="31">
        <v>0</v>
      </c>
      <c r="I26" s="31">
        <v>0</v>
      </c>
    </row>
    <row r="27" spans="1:9" ht="15" x14ac:dyDescent="0.2">
      <c r="A27" s="13" t="s">
        <v>82</v>
      </c>
      <c r="B27" s="31">
        <v>0</v>
      </c>
      <c r="C27" s="31">
        <v>2649080</v>
      </c>
      <c r="D27" s="31">
        <v>0</v>
      </c>
      <c r="E27" s="31">
        <v>2649080</v>
      </c>
      <c r="F27" s="31">
        <v>0</v>
      </c>
      <c r="G27" s="31">
        <v>2649080</v>
      </c>
      <c r="H27" s="31">
        <v>0</v>
      </c>
      <c r="I27" s="31">
        <v>0</v>
      </c>
    </row>
    <row r="28" spans="1:9" ht="15" x14ac:dyDescent="0.2">
      <c r="A28" s="13" t="s">
        <v>83</v>
      </c>
      <c r="B28" s="31">
        <v>1640929</v>
      </c>
      <c r="C28" s="31">
        <v>74589686</v>
      </c>
      <c r="D28" s="31">
        <v>0</v>
      </c>
      <c r="E28" s="31">
        <v>72948757</v>
      </c>
      <c r="F28" s="31">
        <v>0</v>
      </c>
      <c r="G28" s="31">
        <v>72948757</v>
      </c>
      <c r="H28" s="31">
        <v>0</v>
      </c>
      <c r="I28" s="31">
        <v>0</v>
      </c>
    </row>
    <row r="29" spans="1:9" ht="15" x14ac:dyDescent="0.2">
      <c r="A29" s="13" t="s">
        <v>84</v>
      </c>
      <c r="B29" s="31">
        <v>5915222</v>
      </c>
      <c r="C29" s="31">
        <v>0</v>
      </c>
      <c r="D29" s="31">
        <v>5915222</v>
      </c>
      <c r="E29" s="31">
        <v>0</v>
      </c>
      <c r="F29" s="31">
        <v>0</v>
      </c>
      <c r="G29" s="31">
        <v>0</v>
      </c>
      <c r="H29" s="31">
        <v>5915222</v>
      </c>
      <c r="I29" s="31">
        <v>0</v>
      </c>
    </row>
    <row r="30" spans="1:9" ht="15" x14ac:dyDescent="0.2">
      <c r="A30" s="13" t="s">
        <v>85</v>
      </c>
      <c r="B30" s="31">
        <v>2879528</v>
      </c>
      <c r="C30" s="31">
        <v>0</v>
      </c>
      <c r="D30" s="31">
        <v>2879528</v>
      </c>
      <c r="E30" s="31">
        <v>0</v>
      </c>
      <c r="F30" s="31">
        <v>0</v>
      </c>
      <c r="G30" s="31">
        <v>0</v>
      </c>
      <c r="H30" s="31">
        <v>2879528</v>
      </c>
      <c r="I30" s="31">
        <v>0</v>
      </c>
    </row>
    <row r="31" spans="1:9" ht="15" x14ac:dyDescent="0.2">
      <c r="A31" s="13" t="s">
        <v>86</v>
      </c>
      <c r="B31" s="31">
        <v>556298</v>
      </c>
      <c r="C31" s="31">
        <v>0</v>
      </c>
      <c r="D31" s="31">
        <v>556298</v>
      </c>
      <c r="E31" s="31">
        <v>0</v>
      </c>
      <c r="F31" s="31">
        <v>0</v>
      </c>
      <c r="G31" s="31">
        <v>0</v>
      </c>
      <c r="H31" s="31">
        <v>556298</v>
      </c>
      <c r="I31" s="31">
        <v>0</v>
      </c>
    </row>
    <row r="32" spans="1:9" ht="15" x14ac:dyDescent="0.2">
      <c r="A32" s="13" t="s">
        <v>87</v>
      </c>
      <c r="B32" s="31">
        <v>15869631</v>
      </c>
      <c r="C32" s="31">
        <v>0</v>
      </c>
      <c r="D32" s="31">
        <v>15869631</v>
      </c>
      <c r="E32" s="31">
        <v>0</v>
      </c>
      <c r="F32" s="31">
        <v>0</v>
      </c>
      <c r="G32" s="31">
        <v>0</v>
      </c>
      <c r="H32" s="31">
        <v>15869631</v>
      </c>
      <c r="I32" s="31">
        <v>0</v>
      </c>
    </row>
    <row r="33" spans="1:9" ht="15" x14ac:dyDescent="0.2">
      <c r="A33" s="13" t="s">
        <v>88</v>
      </c>
      <c r="B33" s="31">
        <v>27081126</v>
      </c>
      <c r="C33" s="31">
        <v>422399</v>
      </c>
      <c r="D33" s="31">
        <v>26658727</v>
      </c>
      <c r="E33" s="31">
        <v>0</v>
      </c>
      <c r="F33" s="31">
        <v>0</v>
      </c>
      <c r="G33" s="31">
        <v>0</v>
      </c>
      <c r="H33" s="31">
        <v>26658727</v>
      </c>
      <c r="I33" s="31">
        <v>0</v>
      </c>
    </row>
    <row r="34" spans="1:9" ht="15" x14ac:dyDescent="0.2">
      <c r="A34" s="13" t="s">
        <v>89</v>
      </c>
      <c r="B34" s="31">
        <v>57092</v>
      </c>
      <c r="C34" s="31">
        <v>0</v>
      </c>
      <c r="D34" s="31">
        <v>57092</v>
      </c>
      <c r="E34" s="31">
        <v>0</v>
      </c>
      <c r="F34" s="31">
        <v>0</v>
      </c>
      <c r="G34" s="31">
        <v>0</v>
      </c>
      <c r="H34" s="31">
        <v>57092</v>
      </c>
      <c r="I34" s="31">
        <v>0</v>
      </c>
    </row>
    <row r="35" spans="1:9" ht="15" x14ac:dyDescent="0.2">
      <c r="A35" s="13" t="s">
        <v>90</v>
      </c>
      <c r="B35" s="31">
        <v>894833</v>
      </c>
      <c r="C35" s="31">
        <v>0</v>
      </c>
      <c r="D35" s="31">
        <v>894833</v>
      </c>
      <c r="E35" s="31">
        <v>0</v>
      </c>
      <c r="F35" s="31">
        <v>0</v>
      </c>
      <c r="G35" s="31">
        <v>0</v>
      </c>
      <c r="H35" s="31">
        <v>894833</v>
      </c>
      <c r="I35" s="31">
        <v>0</v>
      </c>
    </row>
    <row r="36" spans="1:9" ht="15" x14ac:dyDescent="0.2">
      <c r="A36" s="13" t="s">
        <v>91</v>
      </c>
      <c r="B36" s="31">
        <v>427940</v>
      </c>
      <c r="C36" s="31">
        <v>0</v>
      </c>
      <c r="D36" s="31">
        <v>427940</v>
      </c>
      <c r="E36" s="31">
        <v>0</v>
      </c>
      <c r="F36" s="31">
        <v>0</v>
      </c>
      <c r="G36" s="31">
        <v>0</v>
      </c>
      <c r="H36" s="31">
        <v>427940</v>
      </c>
      <c r="I36" s="31">
        <v>0</v>
      </c>
    </row>
    <row r="37" spans="1:9" ht="15" x14ac:dyDescent="0.2">
      <c r="A37" s="13" t="s">
        <v>92</v>
      </c>
      <c r="B37" s="31">
        <v>4318050</v>
      </c>
      <c r="C37" s="31">
        <v>0</v>
      </c>
      <c r="D37" s="31">
        <v>4318050</v>
      </c>
      <c r="E37" s="31">
        <v>0</v>
      </c>
      <c r="F37" s="31">
        <v>0</v>
      </c>
      <c r="G37" s="31">
        <v>0</v>
      </c>
      <c r="H37" s="31">
        <v>4318050</v>
      </c>
      <c r="I37" s="31">
        <v>0</v>
      </c>
    </row>
    <row r="38" spans="1:9" ht="15" x14ac:dyDescent="0.2">
      <c r="A38" s="13" t="s">
        <v>93</v>
      </c>
      <c r="B38" s="31">
        <v>19569690</v>
      </c>
      <c r="C38" s="31">
        <v>0</v>
      </c>
      <c r="D38" s="31">
        <v>19569690</v>
      </c>
      <c r="E38" s="31">
        <v>0</v>
      </c>
      <c r="F38" s="31">
        <v>0</v>
      </c>
      <c r="G38" s="31">
        <v>0</v>
      </c>
      <c r="H38" s="31">
        <v>19569690</v>
      </c>
      <c r="I38" s="31">
        <v>0</v>
      </c>
    </row>
    <row r="39" spans="1:9" ht="15" x14ac:dyDescent="0.2">
      <c r="A39" s="13" t="s">
        <v>94</v>
      </c>
      <c r="B39" s="31">
        <v>46283</v>
      </c>
      <c r="C39" s="31">
        <v>0</v>
      </c>
      <c r="D39" s="31">
        <v>46283</v>
      </c>
      <c r="E39" s="31">
        <v>0</v>
      </c>
      <c r="F39" s="31">
        <v>0</v>
      </c>
      <c r="G39" s="31">
        <v>0</v>
      </c>
      <c r="H39" s="31">
        <v>46283</v>
      </c>
      <c r="I39" s="31">
        <v>0</v>
      </c>
    </row>
    <row r="40" spans="1:9" ht="15" x14ac:dyDescent="0.2">
      <c r="A40" s="13" t="s">
        <v>95</v>
      </c>
      <c r="B40" s="31">
        <v>461013</v>
      </c>
      <c r="C40" s="31">
        <v>0</v>
      </c>
      <c r="D40" s="31">
        <v>461013</v>
      </c>
      <c r="E40" s="31">
        <v>0</v>
      </c>
      <c r="F40" s="31">
        <v>0</v>
      </c>
      <c r="G40" s="31">
        <v>0</v>
      </c>
      <c r="H40" s="31">
        <v>461013</v>
      </c>
      <c r="I40" s="31">
        <v>0</v>
      </c>
    </row>
    <row r="41" spans="1:9" ht="15" x14ac:dyDescent="0.2">
      <c r="A41" s="13" t="s">
        <v>96</v>
      </c>
      <c r="B41" s="31">
        <v>8913380</v>
      </c>
      <c r="C41" s="31">
        <v>0</v>
      </c>
      <c r="D41" s="31">
        <v>8913380</v>
      </c>
      <c r="E41" s="31">
        <v>0</v>
      </c>
      <c r="F41" s="31">
        <v>0</v>
      </c>
      <c r="G41" s="31">
        <v>0</v>
      </c>
      <c r="H41" s="31">
        <v>8913380</v>
      </c>
      <c r="I41" s="31">
        <v>0</v>
      </c>
    </row>
    <row r="42" spans="1:9" ht="15" x14ac:dyDescent="0.2">
      <c r="A42" s="13" t="s">
        <v>97</v>
      </c>
      <c r="B42" s="31">
        <v>427138</v>
      </c>
      <c r="C42" s="31">
        <v>0</v>
      </c>
      <c r="D42" s="31">
        <v>427138</v>
      </c>
      <c r="E42" s="31">
        <v>0</v>
      </c>
      <c r="F42" s="31">
        <v>0</v>
      </c>
      <c r="G42" s="31">
        <v>0</v>
      </c>
      <c r="H42" s="31">
        <v>427138</v>
      </c>
      <c r="I42" s="31">
        <v>0</v>
      </c>
    </row>
    <row r="43" spans="1:9" ht="15" x14ac:dyDescent="0.2">
      <c r="A43" s="13" t="s">
        <v>98</v>
      </c>
      <c r="B43" s="31">
        <v>409633</v>
      </c>
      <c r="C43" s="31">
        <v>0</v>
      </c>
      <c r="D43" s="31">
        <v>409633</v>
      </c>
      <c r="E43" s="31">
        <v>0</v>
      </c>
      <c r="F43" s="31">
        <v>0</v>
      </c>
      <c r="G43" s="31">
        <v>0</v>
      </c>
      <c r="H43" s="31">
        <v>409633</v>
      </c>
      <c r="I43" s="31">
        <v>0</v>
      </c>
    </row>
    <row r="44" spans="1:9" ht="15" x14ac:dyDescent="0.2">
      <c r="A44" s="13" t="s">
        <v>99</v>
      </c>
      <c r="B44" s="31">
        <v>964466</v>
      </c>
      <c r="C44" s="31">
        <v>0</v>
      </c>
      <c r="D44" s="31">
        <v>964466</v>
      </c>
      <c r="E44" s="31">
        <v>0</v>
      </c>
      <c r="F44" s="31">
        <v>0</v>
      </c>
      <c r="G44" s="31">
        <v>0</v>
      </c>
      <c r="H44" s="31">
        <v>964466</v>
      </c>
      <c r="I44" s="31">
        <v>0</v>
      </c>
    </row>
    <row r="45" spans="1:9" ht="15" x14ac:dyDescent="0.2">
      <c r="A45" s="13" t="s">
        <v>100</v>
      </c>
      <c r="B45" s="31">
        <v>3993166</v>
      </c>
      <c r="C45" s="31">
        <v>0</v>
      </c>
      <c r="D45" s="31">
        <v>3993166</v>
      </c>
      <c r="E45" s="31">
        <v>0</v>
      </c>
      <c r="F45" s="31">
        <v>0</v>
      </c>
      <c r="G45" s="31">
        <v>0</v>
      </c>
      <c r="H45" s="31">
        <v>3993166</v>
      </c>
      <c r="I45" s="31">
        <v>0</v>
      </c>
    </row>
    <row r="46" spans="1:9" ht="15" x14ac:dyDescent="0.2">
      <c r="A46" s="13" t="s">
        <v>101</v>
      </c>
      <c r="B46" s="31">
        <v>4003450</v>
      </c>
      <c r="C46" s="31">
        <v>0</v>
      </c>
      <c r="D46" s="31">
        <v>4003450</v>
      </c>
      <c r="E46" s="31">
        <v>0</v>
      </c>
      <c r="F46" s="31">
        <v>0</v>
      </c>
      <c r="G46" s="31">
        <v>0</v>
      </c>
      <c r="H46" s="31">
        <v>4003450</v>
      </c>
      <c r="I46" s="31">
        <v>0</v>
      </c>
    </row>
    <row r="47" spans="1:9" ht="15" x14ac:dyDescent="0.2">
      <c r="A47" s="13" t="s">
        <v>102</v>
      </c>
      <c r="B47" s="31">
        <v>519674</v>
      </c>
      <c r="C47" s="31">
        <v>0</v>
      </c>
      <c r="D47" s="31">
        <v>519674</v>
      </c>
      <c r="E47" s="31">
        <v>0</v>
      </c>
      <c r="F47" s="31">
        <v>0</v>
      </c>
      <c r="G47" s="31">
        <v>0</v>
      </c>
      <c r="H47" s="31">
        <v>519674</v>
      </c>
      <c r="I47" s="31">
        <v>0</v>
      </c>
    </row>
    <row r="48" spans="1:9" ht="15" x14ac:dyDescent="0.2">
      <c r="A48" s="13" t="s">
        <v>103</v>
      </c>
      <c r="B48" s="31">
        <v>29897371</v>
      </c>
      <c r="C48" s="31">
        <v>470700</v>
      </c>
      <c r="D48" s="31">
        <v>29426671</v>
      </c>
      <c r="E48" s="31">
        <v>0</v>
      </c>
      <c r="F48" s="31">
        <v>0</v>
      </c>
      <c r="G48" s="31">
        <v>0</v>
      </c>
      <c r="H48" s="31">
        <v>29426671</v>
      </c>
      <c r="I48" s="31">
        <v>0</v>
      </c>
    </row>
    <row r="49" spans="1:9" ht="15" x14ac:dyDescent="0.2">
      <c r="A49" s="13" t="s">
        <v>104</v>
      </c>
      <c r="B49" s="31">
        <v>2891852</v>
      </c>
      <c r="C49" s="31">
        <v>0</v>
      </c>
      <c r="D49" s="31">
        <v>2891852</v>
      </c>
      <c r="E49" s="31">
        <v>0</v>
      </c>
      <c r="F49" s="31">
        <v>0</v>
      </c>
      <c r="G49" s="31">
        <v>0</v>
      </c>
      <c r="H49" s="31">
        <v>2891852</v>
      </c>
      <c r="I49" s="31">
        <v>0</v>
      </c>
    </row>
    <row r="50" spans="1:9" ht="15" x14ac:dyDescent="0.2">
      <c r="A50" s="13" t="s">
        <v>105</v>
      </c>
      <c r="B50" s="31">
        <v>38388284</v>
      </c>
      <c r="C50" s="31">
        <v>0</v>
      </c>
      <c r="D50" s="31">
        <v>38388284</v>
      </c>
      <c r="E50" s="31">
        <v>0</v>
      </c>
      <c r="F50" s="31">
        <v>0</v>
      </c>
      <c r="G50" s="31">
        <v>0</v>
      </c>
      <c r="H50" s="31">
        <v>38388284</v>
      </c>
      <c r="I50" s="31">
        <v>0</v>
      </c>
    </row>
    <row r="51" spans="1:9" ht="15" x14ac:dyDescent="0.2">
      <c r="A51" s="13" t="s">
        <v>106</v>
      </c>
      <c r="B51" s="31">
        <v>1757328</v>
      </c>
      <c r="C51" s="31">
        <v>0</v>
      </c>
      <c r="D51" s="31">
        <v>1757328</v>
      </c>
      <c r="E51" s="31">
        <v>0</v>
      </c>
      <c r="F51" s="31">
        <v>0</v>
      </c>
      <c r="G51" s="31">
        <v>0</v>
      </c>
      <c r="H51" s="31">
        <v>1757328</v>
      </c>
      <c r="I51" s="31">
        <v>0</v>
      </c>
    </row>
    <row r="52" spans="1:9" ht="15" x14ac:dyDescent="0.2">
      <c r="A52" s="13" t="s">
        <v>115</v>
      </c>
      <c r="B52" s="31">
        <v>1781441</v>
      </c>
      <c r="C52" s="31">
        <v>0</v>
      </c>
      <c r="D52" s="31">
        <v>1781441</v>
      </c>
      <c r="E52" s="31">
        <v>0</v>
      </c>
      <c r="F52" s="31">
        <v>0</v>
      </c>
      <c r="G52" s="31">
        <v>0</v>
      </c>
      <c r="H52" s="31">
        <v>1781441</v>
      </c>
      <c r="I52" s="31">
        <v>0</v>
      </c>
    </row>
    <row r="53" spans="1:9" ht="15" x14ac:dyDescent="0.2">
      <c r="A53" s="13" t="s">
        <v>107</v>
      </c>
      <c r="B53" s="31">
        <v>23070532</v>
      </c>
      <c r="C53" s="31">
        <v>0</v>
      </c>
      <c r="D53" s="31">
        <v>23070532</v>
      </c>
      <c r="E53" s="31">
        <v>0</v>
      </c>
      <c r="F53" s="31">
        <v>0</v>
      </c>
      <c r="G53" s="31">
        <v>0</v>
      </c>
      <c r="H53" s="31">
        <v>23070532</v>
      </c>
      <c r="I53" s="31">
        <v>0</v>
      </c>
    </row>
    <row r="54" spans="1:9" ht="15" x14ac:dyDescent="0.2">
      <c r="A54" s="13" t="s">
        <v>108</v>
      </c>
      <c r="B54" s="31">
        <v>476631891</v>
      </c>
      <c r="C54" s="31">
        <v>0</v>
      </c>
      <c r="D54" s="31">
        <v>476631891</v>
      </c>
      <c r="E54" s="31">
        <v>0</v>
      </c>
      <c r="F54" s="31">
        <v>0</v>
      </c>
      <c r="G54" s="31">
        <v>0</v>
      </c>
      <c r="H54" s="31">
        <v>476631891</v>
      </c>
      <c r="I54" s="31">
        <v>0</v>
      </c>
    </row>
    <row r="55" spans="1:9" ht="15" x14ac:dyDescent="0.2">
      <c r="A55" s="13" t="s">
        <v>109</v>
      </c>
      <c r="B55" s="31">
        <v>2483338</v>
      </c>
      <c r="C55" s="31">
        <v>0</v>
      </c>
      <c r="D55" s="31">
        <v>2483338</v>
      </c>
      <c r="E55" s="31">
        <v>0</v>
      </c>
      <c r="F55" s="31">
        <v>0</v>
      </c>
      <c r="G55" s="31">
        <v>0</v>
      </c>
      <c r="H55" s="31">
        <v>2483338</v>
      </c>
      <c r="I55" s="31">
        <v>0</v>
      </c>
    </row>
    <row r="56" spans="1:9" ht="15" x14ac:dyDescent="0.2">
      <c r="A56" s="13" t="s">
        <v>110</v>
      </c>
      <c r="B56" s="31">
        <v>243220</v>
      </c>
      <c r="C56" s="31">
        <v>826954</v>
      </c>
      <c r="D56" s="31">
        <v>0</v>
      </c>
      <c r="E56" s="31">
        <v>583734</v>
      </c>
      <c r="F56" s="31">
        <v>0</v>
      </c>
      <c r="G56" s="31">
        <v>0</v>
      </c>
      <c r="H56" s="31">
        <v>0</v>
      </c>
      <c r="I56" s="31">
        <v>583734</v>
      </c>
    </row>
    <row r="57" spans="1:9" ht="15" x14ac:dyDescent="0.2">
      <c r="A57" s="13" t="s">
        <v>111</v>
      </c>
      <c r="B57" s="31">
        <v>79908162</v>
      </c>
      <c r="C57" s="31">
        <v>471724052</v>
      </c>
      <c r="D57" s="31">
        <v>0</v>
      </c>
      <c r="E57" s="31">
        <v>391815890</v>
      </c>
      <c r="F57" s="31">
        <v>0</v>
      </c>
      <c r="G57" s="31">
        <v>0</v>
      </c>
      <c r="H57" s="31">
        <v>0</v>
      </c>
      <c r="I57" s="31">
        <v>391815890</v>
      </c>
    </row>
    <row r="58" spans="1:9" ht="15" x14ac:dyDescent="0.2">
      <c r="A58" s="13" t="s">
        <v>112</v>
      </c>
      <c r="B58" s="31">
        <v>0</v>
      </c>
      <c r="C58" s="31">
        <v>356432691</v>
      </c>
      <c r="D58" s="31">
        <v>0</v>
      </c>
      <c r="E58" s="31">
        <v>356432691</v>
      </c>
      <c r="F58" s="31">
        <v>0</v>
      </c>
      <c r="G58" s="31">
        <v>0</v>
      </c>
      <c r="H58" s="31">
        <v>0</v>
      </c>
      <c r="I58" s="31">
        <v>356432691</v>
      </c>
    </row>
    <row r="59" spans="1:9" ht="15" x14ac:dyDescent="0.2">
      <c r="A59" s="30" t="s">
        <v>53</v>
      </c>
      <c r="B59" s="31">
        <v>3522145262</v>
      </c>
      <c r="C59" s="31">
        <v>3522145262</v>
      </c>
      <c r="D59" s="31">
        <v>887271357</v>
      </c>
      <c r="E59" s="31">
        <v>887271357</v>
      </c>
      <c r="F59" s="31">
        <v>213954806</v>
      </c>
      <c r="G59" s="31">
        <v>138439042</v>
      </c>
      <c r="H59" s="31">
        <v>673316551</v>
      </c>
      <c r="I59" s="31">
        <v>748832315</v>
      </c>
    </row>
    <row r="60" spans="1:9" ht="15" x14ac:dyDescent="0.2">
      <c r="A60" s="30" t="s">
        <v>113</v>
      </c>
      <c r="B60" s="31"/>
      <c r="C60" s="31"/>
      <c r="D60" s="31"/>
      <c r="E60" s="31"/>
      <c r="F60" s="31"/>
      <c r="G60" s="31">
        <v>75515764</v>
      </c>
      <c r="H60" s="31">
        <v>75515764</v>
      </c>
      <c r="I60" s="31"/>
    </row>
    <row r="61" spans="1:9" ht="15" x14ac:dyDescent="0.2">
      <c r="A61" s="30" t="s">
        <v>114</v>
      </c>
      <c r="B61" s="31">
        <v>3522145262</v>
      </c>
      <c r="C61" s="31">
        <v>3522145262</v>
      </c>
      <c r="D61" s="31">
        <v>887271357</v>
      </c>
      <c r="E61" s="31">
        <v>887271357</v>
      </c>
      <c r="F61" s="31">
        <v>213954806</v>
      </c>
      <c r="G61" s="31">
        <v>213954806</v>
      </c>
      <c r="H61" s="31">
        <v>748832315</v>
      </c>
      <c r="I61" s="31">
        <v>748832315</v>
      </c>
    </row>
  </sheetData>
  <mergeCells count="12">
    <mergeCell ref="A7:I7"/>
    <mergeCell ref="A8:A9"/>
    <mergeCell ref="B8:C8"/>
    <mergeCell ref="D8:E8"/>
    <mergeCell ref="F8:G8"/>
    <mergeCell ref="H8:I8"/>
    <mergeCell ref="A6:I6"/>
    <mergeCell ref="B1:D1"/>
    <mergeCell ref="B2:D2"/>
    <mergeCell ref="B3:D3"/>
    <mergeCell ref="B4:D4"/>
    <mergeCell ref="B5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1"/>
  <sheetViews>
    <sheetView tabSelected="1" workbookViewId="0">
      <selection sqref="A1:XFD1048576"/>
    </sheetView>
  </sheetViews>
  <sheetFormatPr baseColWidth="10" defaultColWidth="9.1640625" defaultRowHeight="14" x14ac:dyDescent="0.2"/>
  <cols>
    <col min="1" max="1" width="19.83203125" style="1" bestFit="1" customWidth="1"/>
    <col min="2" max="2" width="36.5" style="1" bestFit="1" customWidth="1"/>
    <col min="3" max="14" width="14.1640625" style="1" bestFit="1" customWidth="1"/>
    <col min="15" max="15" width="36.1640625" style="1" bestFit="1" customWidth="1"/>
    <col min="16" max="16384" width="9.1640625" style="1"/>
  </cols>
  <sheetData>
    <row r="1" spans="1:15" ht="15" x14ac:dyDescent="0.2">
      <c r="A1" s="13" t="s">
        <v>0</v>
      </c>
      <c r="B1" s="13" t="s">
        <v>1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15" x14ac:dyDescent="0.2">
      <c r="A2" s="13" t="s">
        <v>2</v>
      </c>
      <c r="B2" s="32" t="s">
        <v>3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30" x14ac:dyDescent="0.2">
      <c r="A3" s="13" t="s">
        <v>48</v>
      </c>
      <c r="B3" s="13" t="s">
        <v>7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ht="15" x14ac:dyDescent="0.2">
      <c r="A4" s="13" t="s">
        <v>10</v>
      </c>
      <c r="B4" s="13" t="s">
        <v>49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 ht="30" x14ac:dyDescent="0.2">
      <c r="A5" s="13" t="s">
        <v>4</v>
      </c>
      <c r="B5" s="13" t="s">
        <v>5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s="29" customFormat="1" ht="17.25" customHeight="1" x14ac:dyDescent="0.2">
      <c r="A6" s="113" t="s">
        <v>116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5"/>
    </row>
    <row r="7" spans="1:15" s="29" customFormat="1" ht="15" customHeight="1" x14ac:dyDescent="0.2">
      <c r="A7" s="113" t="s">
        <v>117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5"/>
    </row>
    <row r="8" spans="1:15" s="29" customFormat="1" ht="15" x14ac:dyDescent="0.2">
      <c r="A8" s="33" t="s">
        <v>118</v>
      </c>
      <c r="B8" s="33" t="s">
        <v>52</v>
      </c>
      <c r="C8" s="33" t="s">
        <v>119</v>
      </c>
      <c r="D8" s="33" t="s">
        <v>120</v>
      </c>
      <c r="E8" s="33" t="s">
        <v>121</v>
      </c>
      <c r="F8" s="33" t="s">
        <v>122</v>
      </c>
      <c r="G8" s="33" t="s">
        <v>123</v>
      </c>
      <c r="H8" s="33" t="s">
        <v>124</v>
      </c>
      <c r="I8" s="33" t="s">
        <v>125</v>
      </c>
      <c r="J8" s="33" t="s">
        <v>126</v>
      </c>
      <c r="K8" s="33" t="s">
        <v>127</v>
      </c>
      <c r="L8" s="33" t="s">
        <v>128</v>
      </c>
      <c r="M8" s="33" t="s">
        <v>129</v>
      </c>
      <c r="N8" s="33" t="s">
        <v>130</v>
      </c>
      <c r="O8" s="33" t="s">
        <v>131</v>
      </c>
    </row>
    <row r="9" spans="1:15" ht="15" x14ac:dyDescent="0.2">
      <c r="A9" s="13" t="s">
        <v>132</v>
      </c>
      <c r="B9" s="13" t="s">
        <v>111</v>
      </c>
      <c r="C9" s="31">
        <v>9925800</v>
      </c>
      <c r="D9" s="31">
        <v>5916468</v>
      </c>
      <c r="E9" s="31">
        <v>35827374</v>
      </c>
      <c r="F9" s="31">
        <v>9603382</v>
      </c>
      <c r="G9" s="31">
        <v>17203928</v>
      </c>
      <c r="H9" s="31">
        <v>93398114</v>
      </c>
      <c r="I9" s="31">
        <v>13901331</v>
      </c>
      <c r="J9" s="31">
        <v>92077118</v>
      </c>
      <c r="K9" s="31">
        <v>13191359</v>
      </c>
      <c r="L9" s="31">
        <v>33813952</v>
      </c>
      <c r="M9" s="31">
        <v>37968754</v>
      </c>
      <c r="N9" s="31">
        <v>28988310</v>
      </c>
      <c r="O9" s="31">
        <v>391815890</v>
      </c>
    </row>
    <row r="10" spans="1:15" ht="15" x14ac:dyDescent="0.2">
      <c r="A10" s="13" t="s">
        <v>133</v>
      </c>
      <c r="B10" s="13" t="s">
        <v>112</v>
      </c>
      <c r="C10" s="31">
        <v>0</v>
      </c>
      <c r="D10" s="31">
        <v>245162909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13073850</v>
      </c>
      <c r="K10" s="31">
        <v>0</v>
      </c>
      <c r="L10" s="31">
        <v>41775932</v>
      </c>
      <c r="M10" s="31">
        <v>56420000</v>
      </c>
      <c r="N10" s="31">
        <v>0</v>
      </c>
      <c r="O10" s="31">
        <v>356432691</v>
      </c>
    </row>
    <row r="11" spans="1:15" ht="15" x14ac:dyDescent="0.2">
      <c r="A11" s="13"/>
      <c r="B11" s="30" t="s">
        <v>134</v>
      </c>
      <c r="C11" s="31">
        <v>9925800</v>
      </c>
      <c r="D11" s="31">
        <v>251079377</v>
      </c>
      <c r="E11" s="31">
        <v>35827374</v>
      </c>
      <c r="F11" s="31">
        <v>9603382</v>
      </c>
      <c r="G11" s="31">
        <v>17203928</v>
      </c>
      <c r="H11" s="31">
        <v>93398114</v>
      </c>
      <c r="I11" s="31">
        <v>13901331</v>
      </c>
      <c r="J11" s="31">
        <v>105150968</v>
      </c>
      <c r="K11" s="31">
        <v>13191359</v>
      </c>
      <c r="L11" s="31">
        <v>75589884</v>
      </c>
      <c r="M11" s="31">
        <v>94388754</v>
      </c>
      <c r="N11" s="31">
        <v>28988310</v>
      </c>
      <c r="O11" s="31">
        <v>748248581</v>
      </c>
    </row>
    <row r="12" spans="1:15" x14ac:dyDescent="0.2">
      <c r="A12" s="13"/>
      <c r="B12" s="13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</row>
    <row r="13" spans="1:15" ht="15" x14ac:dyDescent="0.2">
      <c r="A13" s="13" t="s">
        <v>135</v>
      </c>
      <c r="B13" s="13" t="s">
        <v>84</v>
      </c>
      <c r="C13" s="31">
        <v>860502</v>
      </c>
      <c r="D13" s="31">
        <v>33890</v>
      </c>
      <c r="E13" s="31">
        <v>0</v>
      </c>
      <c r="F13" s="31">
        <v>183050</v>
      </c>
      <c r="G13" s="31">
        <v>62770</v>
      </c>
      <c r="H13" s="31">
        <v>21590</v>
      </c>
      <c r="I13" s="31">
        <v>3204956</v>
      </c>
      <c r="J13" s="31">
        <v>258825</v>
      </c>
      <c r="K13" s="31">
        <v>683098</v>
      </c>
      <c r="L13" s="31">
        <v>210000</v>
      </c>
      <c r="M13" s="31">
        <v>46900</v>
      </c>
      <c r="N13" s="31">
        <v>349641</v>
      </c>
      <c r="O13" s="31">
        <v>5915222</v>
      </c>
    </row>
    <row r="14" spans="1:15" ht="15" x14ac:dyDescent="0.2">
      <c r="A14" s="13" t="s">
        <v>136</v>
      </c>
      <c r="B14" s="13" t="s">
        <v>85</v>
      </c>
      <c r="C14" s="31">
        <v>0</v>
      </c>
      <c r="D14" s="31">
        <v>0</v>
      </c>
      <c r="E14" s="31">
        <v>0</v>
      </c>
      <c r="F14" s="31">
        <v>0</v>
      </c>
      <c r="G14" s="31">
        <v>212250</v>
      </c>
      <c r="H14" s="31">
        <v>97027</v>
      </c>
      <c r="I14" s="31">
        <v>219000</v>
      </c>
      <c r="J14" s="31">
        <v>372419</v>
      </c>
      <c r="K14" s="31">
        <v>0</v>
      </c>
      <c r="L14" s="31">
        <v>134509</v>
      </c>
      <c r="M14" s="31">
        <v>730610</v>
      </c>
      <c r="N14" s="31">
        <v>1113713</v>
      </c>
      <c r="O14" s="31">
        <v>2879528</v>
      </c>
    </row>
    <row r="15" spans="1:15" ht="15" x14ac:dyDescent="0.2">
      <c r="A15" s="13" t="s">
        <v>137</v>
      </c>
      <c r="B15" s="13" t="s">
        <v>138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</row>
    <row r="16" spans="1:15" ht="15" x14ac:dyDescent="0.2">
      <c r="A16" s="13" t="s">
        <v>139</v>
      </c>
      <c r="B16" s="13" t="s">
        <v>86</v>
      </c>
      <c r="C16" s="31">
        <v>0</v>
      </c>
      <c r="D16" s="31">
        <v>0</v>
      </c>
      <c r="E16" s="31">
        <v>0</v>
      </c>
      <c r="F16" s="31">
        <v>0</v>
      </c>
      <c r="G16" s="31">
        <v>266153</v>
      </c>
      <c r="H16" s="31">
        <v>0</v>
      </c>
      <c r="I16" s="31">
        <v>93870</v>
      </c>
      <c r="J16" s="31">
        <v>0</v>
      </c>
      <c r="K16" s="31">
        <v>196275</v>
      </c>
      <c r="L16" s="31">
        <v>0</v>
      </c>
      <c r="M16" s="31">
        <v>0</v>
      </c>
      <c r="N16" s="31">
        <v>0</v>
      </c>
      <c r="O16" s="31">
        <v>556298</v>
      </c>
    </row>
    <row r="17" spans="1:15" ht="15" x14ac:dyDescent="0.2">
      <c r="A17" s="13" t="s">
        <v>140</v>
      </c>
      <c r="B17" s="13" t="s">
        <v>141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</row>
    <row r="18" spans="1:15" ht="15" x14ac:dyDescent="0.2">
      <c r="A18" s="13" t="s">
        <v>142</v>
      </c>
      <c r="B18" s="13" t="s">
        <v>87</v>
      </c>
      <c r="C18" s="31">
        <v>1580020</v>
      </c>
      <c r="D18" s="31">
        <v>757061</v>
      </c>
      <c r="E18" s="31">
        <v>966099</v>
      </c>
      <c r="F18" s="31">
        <v>650847</v>
      </c>
      <c r="G18" s="31">
        <v>798870</v>
      </c>
      <c r="H18" s="31">
        <v>0</v>
      </c>
      <c r="I18" s="31">
        <v>354539</v>
      </c>
      <c r="J18" s="31">
        <v>8790568</v>
      </c>
      <c r="K18" s="31">
        <v>124294</v>
      </c>
      <c r="L18" s="31">
        <v>1138418</v>
      </c>
      <c r="M18" s="31">
        <v>80000</v>
      </c>
      <c r="N18" s="31">
        <v>628915</v>
      </c>
      <c r="O18" s="31">
        <v>15869631</v>
      </c>
    </row>
    <row r="19" spans="1:15" ht="15" x14ac:dyDescent="0.2">
      <c r="A19" s="13" t="s">
        <v>143</v>
      </c>
      <c r="B19" s="13" t="s">
        <v>88</v>
      </c>
      <c r="C19" s="31">
        <v>1911746</v>
      </c>
      <c r="D19" s="31">
        <v>2553868</v>
      </c>
      <c r="E19" s="31">
        <v>1905387</v>
      </c>
      <c r="F19" s="31">
        <v>1832774</v>
      </c>
      <c r="G19" s="31">
        <v>2806406</v>
      </c>
      <c r="H19" s="31">
        <v>2043721</v>
      </c>
      <c r="I19" s="31">
        <v>2280409</v>
      </c>
      <c r="J19" s="31">
        <v>2265954</v>
      </c>
      <c r="K19" s="31">
        <v>2418022</v>
      </c>
      <c r="L19" s="31">
        <v>2395665</v>
      </c>
      <c r="M19" s="31">
        <v>2330233</v>
      </c>
      <c r="N19" s="31">
        <v>1914542</v>
      </c>
      <c r="O19" s="31">
        <v>26658727</v>
      </c>
    </row>
    <row r="20" spans="1:15" ht="15" x14ac:dyDescent="0.2">
      <c r="A20" s="13" t="s">
        <v>144</v>
      </c>
      <c r="B20" s="13" t="s">
        <v>89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57092</v>
      </c>
      <c r="M20" s="31">
        <v>0</v>
      </c>
      <c r="N20" s="31">
        <v>0</v>
      </c>
      <c r="O20" s="31">
        <v>57092</v>
      </c>
    </row>
    <row r="21" spans="1:15" ht="15" x14ac:dyDescent="0.2">
      <c r="A21" s="13" t="s">
        <v>145</v>
      </c>
      <c r="B21" s="13" t="s">
        <v>90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894833</v>
      </c>
      <c r="N21" s="31">
        <v>0</v>
      </c>
      <c r="O21" s="31">
        <v>894833</v>
      </c>
    </row>
    <row r="22" spans="1:15" ht="15" x14ac:dyDescent="0.2">
      <c r="A22" s="13" t="s">
        <v>146</v>
      </c>
      <c r="B22" s="13" t="s">
        <v>91</v>
      </c>
      <c r="C22" s="31">
        <v>70304</v>
      </c>
      <c r="D22" s="31">
        <v>18000</v>
      </c>
      <c r="E22" s="31">
        <v>29300</v>
      </c>
      <c r="F22" s="31">
        <v>12405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297931</v>
      </c>
      <c r="O22" s="31">
        <v>427940</v>
      </c>
    </row>
    <row r="23" spans="1:15" ht="15" x14ac:dyDescent="0.2">
      <c r="A23" s="13" t="s">
        <v>147</v>
      </c>
      <c r="B23" s="13" t="s">
        <v>92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4318050</v>
      </c>
      <c r="L23" s="31">
        <v>0</v>
      </c>
      <c r="M23" s="31">
        <v>0</v>
      </c>
      <c r="N23" s="31">
        <v>0</v>
      </c>
      <c r="O23" s="31">
        <v>4318050</v>
      </c>
    </row>
    <row r="24" spans="1:15" ht="15" x14ac:dyDescent="0.2">
      <c r="A24" s="13" t="s">
        <v>148</v>
      </c>
      <c r="B24" s="13" t="s">
        <v>93</v>
      </c>
      <c r="C24" s="31">
        <v>26629</v>
      </c>
      <c r="D24" s="31">
        <v>640785</v>
      </c>
      <c r="E24" s="31">
        <v>26814</v>
      </c>
      <c r="F24" s="31">
        <v>8566378</v>
      </c>
      <c r="G24" s="31">
        <v>27017</v>
      </c>
      <c r="H24" s="31">
        <v>27126</v>
      </c>
      <c r="I24" s="31">
        <v>27214</v>
      </c>
      <c r="J24" s="31">
        <v>27257</v>
      </c>
      <c r="K24" s="31">
        <v>231085</v>
      </c>
      <c r="L24" s="31">
        <v>27561</v>
      </c>
      <c r="M24" s="31">
        <v>9677385</v>
      </c>
      <c r="N24" s="31">
        <v>264439</v>
      </c>
      <c r="O24" s="31">
        <v>19569690</v>
      </c>
    </row>
    <row r="25" spans="1:15" ht="15" x14ac:dyDescent="0.2">
      <c r="A25" s="13" t="s">
        <v>149</v>
      </c>
      <c r="B25" s="13" t="s">
        <v>94</v>
      </c>
      <c r="C25" s="31">
        <v>0</v>
      </c>
      <c r="D25" s="31">
        <v>46283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46283</v>
      </c>
    </row>
    <row r="26" spans="1:15" ht="15" x14ac:dyDescent="0.2">
      <c r="A26" s="13" t="s">
        <v>150</v>
      </c>
      <c r="B26" s="13" t="s">
        <v>95</v>
      </c>
      <c r="C26" s="31">
        <v>8800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52213</v>
      </c>
      <c r="K26" s="31">
        <v>400000</v>
      </c>
      <c r="L26" s="31">
        <v>0</v>
      </c>
      <c r="M26" s="31">
        <v>0</v>
      </c>
      <c r="N26" s="31">
        <v>0</v>
      </c>
      <c r="O26" s="31">
        <v>461013</v>
      </c>
    </row>
    <row r="27" spans="1:15" ht="15" x14ac:dyDescent="0.2">
      <c r="A27" s="13" t="s">
        <v>151</v>
      </c>
      <c r="B27" s="13" t="s">
        <v>96</v>
      </c>
      <c r="C27" s="31">
        <v>0</v>
      </c>
      <c r="D27" s="31">
        <v>8913380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8913380</v>
      </c>
    </row>
    <row r="28" spans="1:15" ht="15" x14ac:dyDescent="0.2">
      <c r="A28" s="13" t="s">
        <v>152</v>
      </c>
      <c r="B28" s="13" t="s">
        <v>97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213569</v>
      </c>
      <c r="I28" s="31">
        <v>213569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427138</v>
      </c>
    </row>
    <row r="29" spans="1:15" ht="15" x14ac:dyDescent="0.2">
      <c r="A29" s="13" t="s">
        <v>153</v>
      </c>
      <c r="B29" s="13" t="s">
        <v>98</v>
      </c>
      <c r="C29" s="31">
        <v>409633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409633</v>
      </c>
    </row>
    <row r="30" spans="1:15" ht="15" x14ac:dyDescent="0.2">
      <c r="A30" s="13" t="s">
        <v>154</v>
      </c>
      <c r="B30" s="13" t="s">
        <v>155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</row>
    <row r="31" spans="1:15" ht="15" x14ac:dyDescent="0.2">
      <c r="A31" s="13" t="s">
        <v>156</v>
      </c>
      <c r="B31" s="13" t="s">
        <v>157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</row>
    <row r="32" spans="1:15" ht="15" x14ac:dyDescent="0.2">
      <c r="A32" s="13" t="s">
        <v>158</v>
      </c>
      <c r="B32" s="13" t="s">
        <v>99</v>
      </c>
      <c r="C32" s="31">
        <v>0</v>
      </c>
      <c r="D32" s="31">
        <v>0</v>
      </c>
      <c r="E32" s="31">
        <v>0</v>
      </c>
      <c r="F32" s="31">
        <v>0</v>
      </c>
      <c r="G32" s="31">
        <v>153000</v>
      </c>
      <c r="H32" s="31">
        <v>372866</v>
      </c>
      <c r="I32" s="31">
        <v>153000</v>
      </c>
      <c r="J32" s="31">
        <v>153000</v>
      </c>
      <c r="K32" s="31">
        <v>132600</v>
      </c>
      <c r="L32" s="31">
        <v>0</v>
      </c>
      <c r="M32" s="31">
        <v>0</v>
      </c>
      <c r="N32" s="31">
        <v>0</v>
      </c>
      <c r="O32" s="31">
        <v>964466</v>
      </c>
    </row>
    <row r="33" spans="1:15" ht="15" x14ac:dyDescent="0.2">
      <c r="A33" s="13" t="s">
        <v>159</v>
      </c>
      <c r="B33" s="13" t="s">
        <v>100</v>
      </c>
      <c r="C33" s="31">
        <v>148545</v>
      </c>
      <c r="D33" s="31">
        <v>148837</v>
      </c>
      <c r="E33" s="31">
        <v>149696</v>
      </c>
      <c r="F33" s="31">
        <v>150217</v>
      </c>
      <c r="G33" s="31">
        <v>150735</v>
      </c>
      <c r="H33" s="31">
        <v>1238723</v>
      </c>
      <c r="I33" s="31">
        <v>1234997</v>
      </c>
      <c r="J33" s="31">
        <v>152066</v>
      </c>
      <c r="K33" s="31">
        <v>153008</v>
      </c>
      <c r="L33" s="31">
        <v>153772</v>
      </c>
      <c r="M33" s="31">
        <v>155304</v>
      </c>
      <c r="N33" s="31">
        <v>157266</v>
      </c>
      <c r="O33" s="31">
        <v>3993166</v>
      </c>
    </row>
    <row r="34" spans="1:15" ht="15" x14ac:dyDescent="0.2">
      <c r="A34" s="13" t="s">
        <v>160</v>
      </c>
      <c r="B34" s="13" t="s">
        <v>101</v>
      </c>
      <c r="C34" s="31">
        <v>319307</v>
      </c>
      <c r="D34" s="31">
        <v>1035788</v>
      </c>
      <c r="E34" s="31">
        <v>265357</v>
      </c>
      <c r="F34" s="31">
        <v>202505</v>
      </c>
      <c r="G34" s="31">
        <v>231539</v>
      </c>
      <c r="H34" s="31">
        <v>326681</v>
      </c>
      <c r="I34" s="31">
        <v>264195</v>
      </c>
      <c r="J34" s="31">
        <v>241888</v>
      </c>
      <c r="K34" s="31">
        <v>269462</v>
      </c>
      <c r="L34" s="31">
        <v>265563</v>
      </c>
      <c r="M34" s="31">
        <v>264441</v>
      </c>
      <c r="N34" s="31">
        <v>316724</v>
      </c>
      <c r="O34" s="31">
        <v>4003450</v>
      </c>
    </row>
    <row r="35" spans="1:15" ht="15" x14ac:dyDescent="0.2">
      <c r="A35" s="13" t="s">
        <v>161</v>
      </c>
      <c r="B35" s="13" t="s">
        <v>102</v>
      </c>
      <c r="C35" s="31">
        <v>25990</v>
      </c>
      <c r="D35" s="31">
        <v>44930</v>
      </c>
      <c r="E35" s="31">
        <v>40090</v>
      </c>
      <c r="F35" s="31">
        <v>60384</v>
      </c>
      <c r="G35" s="31">
        <v>67143</v>
      </c>
      <c r="H35" s="31">
        <v>26770</v>
      </c>
      <c r="I35" s="31">
        <v>72572</v>
      </c>
      <c r="J35" s="31">
        <v>67504</v>
      </c>
      <c r="K35" s="31">
        <v>65060</v>
      </c>
      <c r="L35" s="31">
        <v>33213</v>
      </c>
      <c r="M35" s="31">
        <v>0</v>
      </c>
      <c r="N35" s="31">
        <v>16018</v>
      </c>
      <c r="O35" s="31">
        <v>519674</v>
      </c>
    </row>
    <row r="36" spans="1:15" ht="15" x14ac:dyDescent="0.2">
      <c r="A36" s="13" t="s">
        <v>162</v>
      </c>
      <c r="B36" s="13" t="s">
        <v>103</v>
      </c>
      <c r="C36" s="31">
        <v>427018</v>
      </c>
      <c r="D36" s="31">
        <v>0</v>
      </c>
      <c r="E36" s="31">
        <v>292252</v>
      </c>
      <c r="F36" s="31">
        <v>0</v>
      </c>
      <c r="G36" s="31">
        <v>1412580</v>
      </c>
      <c r="H36" s="31">
        <v>1520740</v>
      </c>
      <c r="I36" s="31">
        <v>406528</v>
      </c>
      <c r="J36" s="31">
        <v>1950700</v>
      </c>
      <c r="K36" s="31">
        <v>4100860</v>
      </c>
      <c r="L36" s="31">
        <v>6507391</v>
      </c>
      <c r="M36" s="31">
        <v>8758125</v>
      </c>
      <c r="N36" s="31">
        <v>4050477</v>
      </c>
      <c r="O36" s="31">
        <v>29426671</v>
      </c>
    </row>
    <row r="37" spans="1:15" ht="15" x14ac:dyDescent="0.2">
      <c r="A37" s="13" t="s">
        <v>163</v>
      </c>
      <c r="B37" s="13" t="s">
        <v>164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</row>
    <row r="38" spans="1:15" ht="15" x14ac:dyDescent="0.2">
      <c r="A38" s="13" t="s">
        <v>165</v>
      </c>
      <c r="B38" s="13" t="s">
        <v>166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</row>
    <row r="39" spans="1:15" ht="15" x14ac:dyDescent="0.2">
      <c r="A39" s="13" t="s">
        <v>167</v>
      </c>
      <c r="B39" s="13" t="s">
        <v>168</v>
      </c>
      <c r="C39" s="31">
        <v>0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</row>
    <row r="40" spans="1:15" ht="15" x14ac:dyDescent="0.2">
      <c r="A40" s="13" t="s">
        <v>169</v>
      </c>
      <c r="B40" s="13" t="s">
        <v>104</v>
      </c>
      <c r="C40" s="31">
        <v>249900</v>
      </c>
      <c r="D40" s="31">
        <v>1477980</v>
      </c>
      <c r="E40" s="31">
        <v>0</v>
      </c>
      <c r="F40" s="31">
        <v>174000</v>
      </c>
      <c r="G40" s="31">
        <v>30940</v>
      </c>
      <c r="H40" s="31">
        <v>0</v>
      </c>
      <c r="I40" s="31">
        <v>314052</v>
      </c>
      <c r="J40" s="31">
        <v>53550</v>
      </c>
      <c r="K40" s="31">
        <v>170170</v>
      </c>
      <c r="L40" s="31">
        <v>379610</v>
      </c>
      <c r="M40" s="31">
        <v>0</v>
      </c>
      <c r="N40" s="31">
        <v>41650</v>
      </c>
      <c r="O40" s="31">
        <v>2891852</v>
      </c>
    </row>
    <row r="41" spans="1:15" ht="15" x14ac:dyDescent="0.2">
      <c r="A41" s="13" t="s">
        <v>170</v>
      </c>
      <c r="B41" s="13" t="s">
        <v>105</v>
      </c>
      <c r="C41" s="31">
        <v>800000</v>
      </c>
      <c r="D41" s="31">
        <v>6631098</v>
      </c>
      <c r="E41" s="31">
        <v>800000</v>
      </c>
      <c r="F41" s="31">
        <v>800000</v>
      </c>
      <c r="G41" s="31">
        <v>800000</v>
      </c>
      <c r="H41" s="31">
        <v>12674772</v>
      </c>
      <c r="I41" s="31">
        <v>6143684</v>
      </c>
      <c r="J41" s="31">
        <v>800000</v>
      </c>
      <c r="K41" s="31">
        <v>2350280</v>
      </c>
      <c r="L41" s="31">
        <v>800000</v>
      </c>
      <c r="M41" s="31">
        <v>800000</v>
      </c>
      <c r="N41" s="31">
        <v>4988450</v>
      </c>
      <c r="O41" s="31">
        <v>38388284</v>
      </c>
    </row>
    <row r="42" spans="1:15" ht="15" x14ac:dyDescent="0.2">
      <c r="A42" s="13" t="s">
        <v>171</v>
      </c>
      <c r="B42" s="13" t="s">
        <v>106</v>
      </c>
      <c r="C42" s="31">
        <v>0</v>
      </c>
      <c r="D42" s="31">
        <v>0</v>
      </c>
      <c r="E42" s="31">
        <v>0</v>
      </c>
      <c r="F42" s="31">
        <v>34790</v>
      </c>
      <c r="G42" s="31">
        <v>0</v>
      </c>
      <c r="H42" s="31">
        <v>0</v>
      </c>
      <c r="I42" s="31">
        <v>0</v>
      </c>
      <c r="J42" s="31">
        <v>0</v>
      </c>
      <c r="K42" s="31">
        <v>132737</v>
      </c>
      <c r="L42" s="31">
        <v>482998</v>
      </c>
      <c r="M42" s="31">
        <v>0</v>
      </c>
      <c r="N42" s="31">
        <v>1106803</v>
      </c>
      <c r="O42" s="31">
        <v>1757328</v>
      </c>
    </row>
    <row r="43" spans="1:15" ht="15" x14ac:dyDescent="0.2">
      <c r="A43" s="13" t="s">
        <v>172</v>
      </c>
      <c r="B43" s="13" t="s">
        <v>115</v>
      </c>
      <c r="C43" s="31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1781441</v>
      </c>
      <c r="O43" s="31">
        <v>1781441</v>
      </c>
    </row>
    <row r="44" spans="1:15" ht="15" x14ac:dyDescent="0.2">
      <c r="A44" s="13" t="s">
        <v>173</v>
      </c>
      <c r="B44" s="13" t="s">
        <v>107</v>
      </c>
      <c r="C44" s="31">
        <v>2703880</v>
      </c>
      <c r="D44" s="31">
        <v>2703880</v>
      </c>
      <c r="E44" s="31">
        <v>1499008</v>
      </c>
      <c r="F44" s="31">
        <v>1264057</v>
      </c>
      <c r="G44" s="31">
        <v>1509416</v>
      </c>
      <c r="H44" s="31">
        <v>1515505</v>
      </c>
      <c r="I44" s="31">
        <v>1520404</v>
      </c>
      <c r="J44" s="31">
        <v>1522748</v>
      </c>
      <c r="K44" s="31">
        <v>1532173</v>
      </c>
      <c r="L44" s="31">
        <v>4469481</v>
      </c>
      <c r="M44" s="31">
        <v>1405170</v>
      </c>
      <c r="N44" s="31">
        <v>1424810</v>
      </c>
      <c r="O44" s="31">
        <v>23070532</v>
      </c>
    </row>
    <row r="45" spans="1:15" ht="15" x14ac:dyDescent="0.2">
      <c r="A45" s="13" t="s">
        <v>174</v>
      </c>
      <c r="B45" s="13" t="s">
        <v>175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</row>
    <row r="46" spans="1:15" ht="15" x14ac:dyDescent="0.2">
      <c r="A46" s="13" t="s">
        <v>176</v>
      </c>
      <c r="B46" s="13" t="s">
        <v>108</v>
      </c>
      <c r="C46" s="31">
        <v>36863141</v>
      </c>
      <c r="D46" s="31">
        <v>32867652</v>
      </c>
      <c r="E46" s="31">
        <v>32777550</v>
      </c>
      <c r="F46" s="31">
        <v>33836335</v>
      </c>
      <c r="G46" s="31">
        <v>37425606</v>
      </c>
      <c r="H46" s="31">
        <v>37808001</v>
      </c>
      <c r="I46" s="31">
        <v>41744087</v>
      </c>
      <c r="J46" s="31">
        <v>41744087</v>
      </c>
      <c r="K46" s="31">
        <v>44070417</v>
      </c>
      <c r="L46" s="31">
        <v>46292559</v>
      </c>
      <c r="M46" s="31">
        <v>45134297</v>
      </c>
      <c r="N46" s="31">
        <v>46068159</v>
      </c>
      <c r="O46" s="31">
        <v>476631891</v>
      </c>
    </row>
    <row r="47" spans="1:15" ht="15" x14ac:dyDescent="0.2">
      <c r="A47" s="13" t="s">
        <v>177</v>
      </c>
      <c r="B47" s="13" t="s">
        <v>109</v>
      </c>
      <c r="C47" s="31">
        <v>92000</v>
      </c>
      <c r="D47" s="31">
        <v>92000</v>
      </c>
      <c r="E47" s="31">
        <v>0</v>
      </c>
      <c r="F47" s="31">
        <v>0</v>
      </c>
      <c r="G47" s="31">
        <v>366000</v>
      </c>
      <c r="H47" s="31">
        <v>183000</v>
      </c>
      <c r="I47" s="31">
        <v>818193</v>
      </c>
      <c r="J47" s="31">
        <v>728000</v>
      </c>
      <c r="K47" s="31">
        <v>0</v>
      </c>
      <c r="L47" s="31">
        <v>204145</v>
      </c>
      <c r="M47" s="31">
        <v>0</v>
      </c>
      <c r="N47" s="31">
        <v>0</v>
      </c>
      <c r="O47" s="31">
        <v>2483338</v>
      </c>
    </row>
    <row r="48" spans="1:15" ht="15" x14ac:dyDescent="0.2">
      <c r="A48" s="13" t="s">
        <v>178</v>
      </c>
      <c r="B48" s="13" t="s">
        <v>110</v>
      </c>
      <c r="C48" s="31">
        <v>0</v>
      </c>
      <c r="D48" s="31">
        <v>0</v>
      </c>
      <c r="E48" s="31">
        <v>0</v>
      </c>
      <c r="F48" s="31">
        <v>853</v>
      </c>
      <c r="G48" s="31">
        <v>0</v>
      </c>
      <c r="H48" s="31">
        <v>0</v>
      </c>
      <c r="I48" s="31">
        <v>-39806</v>
      </c>
      <c r="J48" s="31">
        <v>0</v>
      </c>
      <c r="K48" s="31">
        <v>0</v>
      </c>
      <c r="L48" s="31">
        <v>0</v>
      </c>
      <c r="M48" s="31">
        <v>0</v>
      </c>
      <c r="N48" s="31">
        <v>-544781</v>
      </c>
      <c r="O48" s="31">
        <v>-583734</v>
      </c>
    </row>
    <row r="49" spans="1:15" ht="15" x14ac:dyDescent="0.2">
      <c r="A49" s="13"/>
      <c r="B49" s="30" t="s">
        <v>179</v>
      </c>
      <c r="C49" s="31">
        <v>46497415</v>
      </c>
      <c r="D49" s="31">
        <v>57965432</v>
      </c>
      <c r="E49" s="31">
        <v>38751553</v>
      </c>
      <c r="F49" s="31">
        <v>47768595</v>
      </c>
      <c r="G49" s="31">
        <v>46320425</v>
      </c>
      <c r="H49" s="31">
        <v>58070091</v>
      </c>
      <c r="I49" s="31">
        <v>59025463</v>
      </c>
      <c r="J49" s="31">
        <v>59180779</v>
      </c>
      <c r="K49" s="31">
        <v>61347591</v>
      </c>
      <c r="L49" s="31">
        <v>63551977</v>
      </c>
      <c r="M49" s="31">
        <v>70277298</v>
      </c>
      <c r="N49" s="31">
        <v>63976198</v>
      </c>
      <c r="O49" s="31">
        <v>672732817</v>
      </c>
    </row>
    <row r="50" spans="1:15" x14ac:dyDescent="0.2">
      <c r="A50" s="13"/>
      <c r="B50" s="13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</row>
    <row r="51" spans="1:15" ht="15" x14ac:dyDescent="0.2">
      <c r="A51" s="13"/>
      <c r="B51" s="30" t="s">
        <v>56</v>
      </c>
      <c r="C51" s="31">
        <v>-36571615</v>
      </c>
      <c r="D51" s="31">
        <v>193113945</v>
      </c>
      <c r="E51" s="31">
        <v>-2924179</v>
      </c>
      <c r="F51" s="31">
        <v>-38165213</v>
      </c>
      <c r="G51" s="31">
        <v>-29116497</v>
      </c>
      <c r="H51" s="31">
        <v>35328023</v>
      </c>
      <c r="I51" s="31">
        <v>-45124132</v>
      </c>
      <c r="J51" s="31">
        <v>45970189</v>
      </c>
      <c r="K51" s="31">
        <v>-48156232</v>
      </c>
      <c r="L51" s="31">
        <v>12037907</v>
      </c>
      <c r="M51" s="31">
        <v>24111456</v>
      </c>
      <c r="N51" s="31">
        <v>-34987888</v>
      </c>
      <c r="O51" s="31">
        <v>75515764</v>
      </c>
    </row>
  </sheetData>
  <mergeCells count="2">
    <mergeCell ref="A6:O6"/>
    <mergeCell ref="A7:O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N22"/>
  <sheetViews>
    <sheetView workbookViewId="0">
      <selection sqref="A1:XFD1048576"/>
    </sheetView>
  </sheetViews>
  <sheetFormatPr baseColWidth="10" defaultRowHeight="15" x14ac:dyDescent="0.2"/>
  <sheetData>
    <row r="4" spans="2:14" x14ac:dyDescent="0.2">
      <c r="B4" s="81" t="s">
        <v>222</v>
      </c>
      <c r="C4" s="82" t="s">
        <v>1</v>
      </c>
      <c r="D4" s="82"/>
      <c r="E4" s="82"/>
      <c r="F4" s="82"/>
      <c r="G4" s="83"/>
      <c r="H4" s="83"/>
      <c r="I4" s="84"/>
      <c r="J4" s="84"/>
      <c r="K4" s="84"/>
      <c r="L4" s="84"/>
      <c r="M4" s="84"/>
      <c r="N4" s="84"/>
    </row>
    <row r="5" spans="2:14" x14ac:dyDescent="0.2">
      <c r="B5" s="81" t="s">
        <v>223</v>
      </c>
      <c r="C5" s="85" t="s">
        <v>3</v>
      </c>
      <c r="D5" s="83"/>
      <c r="E5" s="83"/>
      <c r="F5" s="83"/>
      <c r="G5" s="86"/>
      <c r="H5" s="83"/>
      <c r="I5" s="84"/>
      <c r="J5" s="84"/>
      <c r="K5" s="84"/>
      <c r="L5" s="84"/>
      <c r="M5" s="84"/>
      <c r="N5" s="84"/>
    </row>
    <row r="6" spans="2:14" x14ac:dyDescent="0.2">
      <c r="B6" s="83"/>
      <c r="C6" s="83"/>
      <c r="D6" s="83"/>
      <c r="E6" s="87" t="s">
        <v>224</v>
      </c>
      <c r="F6" s="83"/>
      <c r="G6" s="83"/>
      <c r="H6" s="83"/>
      <c r="I6" s="87" t="s">
        <v>224</v>
      </c>
      <c r="J6" s="83"/>
      <c r="K6" s="83"/>
      <c r="L6" s="83"/>
      <c r="M6" s="83"/>
      <c r="N6" s="83"/>
    </row>
    <row r="7" spans="2:14" x14ac:dyDescent="0.2">
      <c r="B7" s="124" t="s">
        <v>225</v>
      </c>
      <c r="C7" s="88" t="s">
        <v>226</v>
      </c>
      <c r="D7" s="88" t="s">
        <v>227</v>
      </c>
      <c r="E7" s="88" t="s">
        <v>228</v>
      </c>
      <c r="F7" s="89" t="s">
        <v>229</v>
      </c>
      <c r="G7" s="88" t="s">
        <v>69</v>
      </c>
      <c r="H7" s="88" t="s">
        <v>69</v>
      </c>
      <c r="I7" s="88" t="s">
        <v>230</v>
      </c>
      <c r="J7" s="88" t="s">
        <v>231</v>
      </c>
      <c r="K7" s="88" t="s">
        <v>230</v>
      </c>
      <c r="L7" s="88"/>
      <c r="M7" s="90"/>
      <c r="N7" s="91" t="s">
        <v>69</v>
      </c>
    </row>
    <row r="8" spans="2:14" x14ac:dyDescent="0.2">
      <c r="B8" s="125"/>
      <c r="C8" s="92" t="s">
        <v>232</v>
      </c>
      <c r="D8" s="91" t="s">
        <v>233</v>
      </c>
      <c r="E8" s="91" t="s">
        <v>234</v>
      </c>
      <c r="F8" s="91" t="s">
        <v>235</v>
      </c>
      <c r="G8" s="91" t="s">
        <v>236</v>
      </c>
      <c r="H8" s="91" t="s">
        <v>237</v>
      </c>
      <c r="I8" s="91" t="s">
        <v>238</v>
      </c>
      <c r="J8" s="91"/>
      <c r="K8" s="91" t="s">
        <v>237</v>
      </c>
      <c r="L8" s="91" t="s">
        <v>239</v>
      </c>
      <c r="M8" s="93" t="s">
        <v>240</v>
      </c>
      <c r="N8" s="89" t="s">
        <v>241</v>
      </c>
    </row>
    <row r="9" spans="2:14" x14ac:dyDescent="0.2">
      <c r="B9" s="94">
        <v>44197</v>
      </c>
      <c r="C9" s="95">
        <v>1060594</v>
      </c>
      <c r="D9" s="95">
        <v>181700</v>
      </c>
      <c r="E9" s="95">
        <v>9925800</v>
      </c>
      <c r="F9" s="96">
        <v>0.01</v>
      </c>
      <c r="G9" s="95">
        <v>99258</v>
      </c>
      <c r="H9" s="97">
        <f>E9*F9</f>
        <v>99258</v>
      </c>
      <c r="I9" s="95"/>
      <c r="J9" s="98">
        <v>0.19</v>
      </c>
      <c r="K9" s="97">
        <f t="shared" ref="K9:K20" si="0">E9*J9</f>
        <v>1885902</v>
      </c>
      <c r="L9" s="99">
        <v>0</v>
      </c>
      <c r="M9" s="100">
        <v>1.056</v>
      </c>
      <c r="N9" s="101">
        <f>H9*M9</f>
        <v>104816.448</v>
      </c>
    </row>
    <row r="10" spans="2:14" x14ac:dyDescent="0.2">
      <c r="B10" s="94">
        <v>44228</v>
      </c>
      <c r="C10" s="102">
        <v>998303</v>
      </c>
      <c r="D10" s="102">
        <v>87061</v>
      </c>
      <c r="E10" s="95">
        <v>5916468</v>
      </c>
      <c r="F10" s="96">
        <v>0.01</v>
      </c>
      <c r="G10" s="95">
        <v>59165</v>
      </c>
      <c r="H10" s="103">
        <f t="shared" ref="H10:H20" si="1">E10*F10</f>
        <v>59164.68</v>
      </c>
      <c r="I10" s="95"/>
      <c r="J10" s="98">
        <v>0.19</v>
      </c>
      <c r="K10" s="103">
        <f t="shared" si="0"/>
        <v>1124128.92</v>
      </c>
      <c r="L10" s="104">
        <v>0</v>
      </c>
      <c r="M10" s="100">
        <v>1.054</v>
      </c>
      <c r="N10" s="101">
        <f t="shared" ref="N10:N20" si="2">H10*M10</f>
        <v>62359.572720000004</v>
      </c>
    </row>
    <row r="11" spans="2:14" x14ac:dyDescent="0.2">
      <c r="B11" s="94">
        <v>44256</v>
      </c>
      <c r="C11" s="95">
        <v>992422</v>
      </c>
      <c r="D11" s="102">
        <v>111099</v>
      </c>
      <c r="E11" s="95">
        <v>35827374</v>
      </c>
      <c r="F11" s="96">
        <v>0.01</v>
      </c>
      <c r="G11" s="95">
        <v>358274</v>
      </c>
      <c r="H11" s="103">
        <f t="shared" si="1"/>
        <v>358273.74</v>
      </c>
      <c r="I11" s="95"/>
      <c r="J11" s="98">
        <v>0.19</v>
      </c>
      <c r="K11" s="103">
        <f t="shared" si="0"/>
        <v>6807201.0600000005</v>
      </c>
      <c r="L11" s="104">
        <v>0</v>
      </c>
      <c r="M11" s="100">
        <v>1.05</v>
      </c>
      <c r="N11" s="101">
        <f t="shared" si="2"/>
        <v>376187.42700000003</v>
      </c>
    </row>
    <row r="12" spans="2:14" x14ac:dyDescent="0.2">
      <c r="B12" s="94">
        <v>44287</v>
      </c>
      <c r="C12" s="95">
        <v>1033567</v>
      </c>
      <c r="D12" s="102">
        <v>74847</v>
      </c>
      <c r="E12" s="95">
        <v>9603382</v>
      </c>
      <c r="F12" s="96">
        <v>0.01</v>
      </c>
      <c r="G12" s="95">
        <v>96034</v>
      </c>
      <c r="H12" s="103">
        <f t="shared" si="1"/>
        <v>96033.82</v>
      </c>
      <c r="I12" s="95"/>
      <c r="J12" s="98">
        <v>0.19</v>
      </c>
      <c r="K12" s="103">
        <f t="shared" si="0"/>
        <v>1824642.58</v>
      </c>
      <c r="L12" s="104">
        <v>0</v>
      </c>
      <c r="M12" s="100">
        <v>1.046</v>
      </c>
      <c r="N12" s="101">
        <f t="shared" si="2"/>
        <v>100451.37572000001</v>
      </c>
    </row>
    <row r="13" spans="2:14" x14ac:dyDescent="0.2">
      <c r="B13" s="94">
        <v>44317</v>
      </c>
      <c r="C13" s="95">
        <v>1068014</v>
      </c>
      <c r="D13" s="102">
        <v>91870</v>
      </c>
      <c r="E13" s="95">
        <v>17203928</v>
      </c>
      <c r="F13" s="96">
        <v>0.01</v>
      </c>
      <c r="G13" s="95">
        <v>172039</v>
      </c>
      <c r="H13" s="103">
        <f t="shared" si="1"/>
        <v>172039.28</v>
      </c>
      <c r="I13" s="95"/>
      <c r="J13" s="98">
        <v>0.19</v>
      </c>
      <c r="K13" s="103">
        <f t="shared" si="0"/>
        <v>3268746.32</v>
      </c>
      <c r="L13" s="104">
        <v>0</v>
      </c>
      <c r="M13" s="100">
        <v>1.0429999999999999</v>
      </c>
      <c r="N13" s="101">
        <f t="shared" si="2"/>
        <v>179436.96904</v>
      </c>
    </row>
    <row r="14" spans="2:14" x14ac:dyDescent="0.2">
      <c r="B14" s="94">
        <v>44348</v>
      </c>
      <c r="C14" s="95">
        <v>1003979</v>
      </c>
      <c r="D14" s="102"/>
      <c r="E14" s="95">
        <v>93398114</v>
      </c>
      <c r="F14" s="96">
        <v>0.01</v>
      </c>
      <c r="G14" s="95">
        <v>933981</v>
      </c>
      <c r="H14" s="103">
        <f>E14*F14</f>
        <v>933981.14</v>
      </c>
      <c r="I14" s="95"/>
      <c r="J14" s="98">
        <v>0.19</v>
      </c>
      <c r="K14" s="103">
        <f t="shared" si="0"/>
        <v>17745641.66</v>
      </c>
      <c r="L14" s="104">
        <v>0</v>
      </c>
      <c r="M14" s="100">
        <v>1.0429999999999999</v>
      </c>
      <c r="N14" s="101">
        <f t="shared" si="2"/>
        <v>974142.32901999995</v>
      </c>
    </row>
    <row r="15" spans="2:14" x14ac:dyDescent="0.2">
      <c r="B15" s="94">
        <v>44378</v>
      </c>
      <c r="C15" s="95">
        <v>1196705</v>
      </c>
      <c r="D15" s="102">
        <v>40772</v>
      </c>
      <c r="E15" s="95">
        <v>13901331</v>
      </c>
      <c r="F15" s="96">
        <v>0.01</v>
      </c>
      <c r="G15" s="95">
        <v>139013</v>
      </c>
      <c r="H15" s="103">
        <f t="shared" si="1"/>
        <v>139013.31</v>
      </c>
      <c r="I15" s="95"/>
      <c r="J15" s="98">
        <v>0.19</v>
      </c>
      <c r="K15" s="103">
        <f>E15*J15</f>
        <v>2641252.89</v>
      </c>
      <c r="L15" s="104">
        <v>0</v>
      </c>
      <c r="M15" s="100">
        <v>1.034</v>
      </c>
      <c r="N15" s="101">
        <f t="shared" si="2"/>
        <v>143739.76254</v>
      </c>
    </row>
    <row r="16" spans="2:14" x14ac:dyDescent="0.2">
      <c r="B16" s="94">
        <v>44409</v>
      </c>
      <c r="C16" s="95">
        <v>1190458</v>
      </c>
      <c r="D16" s="102">
        <v>1010915</v>
      </c>
      <c r="E16" s="95">
        <v>92077018</v>
      </c>
      <c r="F16" s="96">
        <v>0.01</v>
      </c>
      <c r="G16" s="95">
        <v>920771</v>
      </c>
      <c r="H16" s="103">
        <f t="shared" si="1"/>
        <v>920770.18</v>
      </c>
      <c r="I16" s="95"/>
      <c r="J16" s="98">
        <v>0.19</v>
      </c>
      <c r="K16" s="103">
        <f t="shared" si="0"/>
        <v>17494633.420000002</v>
      </c>
      <c r="L16" s="104">
        <v>0</v>
      </c>
      <c r="M16" s="100">
        <v>1.0309999999999999</v>
      </c>
      <c r="N16" s="101">
        <f t="shared" si="2"/>
        <v>949314.05557999993</v>
      </c>
    </row>
    <row r="17" spans="2:14" x14ac:dyDescent="0.2">
      <c r="B17" s="94">
        <v>44440</v>
      </c>
      <c r="C17" s="95">
        <v>1238775</v>
      </c>
      <c r="D17" s="102">
        <v>14294</v>
      </c>
      <c r="E17" s="95">
        <v>13191359</v>
      </c>
      <c r="F17" s="96">
        <v>0.01</v>
      </c>
      <c r="G17" s="95">
        <v>131914</v>
      </c>
      <c r="H17" s="103">
        <f t="shared" si="1"/>
        <v>131913.59</v>
      </c>
      <c r="I17" s="95"/>
      <c r="J17" s="98">
        <v>0.19</v>
      </c>
      <c r="K17" s="103">
        <f t="shared" si="0"/>
        <v>2506358.21</v>
      </c>
      <c r="L17" s="104">
        <v>0</v>
      </c>
      <c r="M17" s="100">
        <v>1.018</v>
      </c>
      <c r="N17" s="101">
        <f t="shared" si="2"/>
        <v>134288.03461999999</v>
      </c>
    </row>
    <row r="18" spans="2:14" x14ac:dyDescent="0.2">
      <c r="B18" s="94">
        <v>44470</v>
      </c>
      <c r="C18" s="95">
        <v>1330424</v>
      </c>
      <c r="D18" s="102">
        <v>130918</v>
      </c>
      <c r="E18" s="95">
        <v>33813952</v>
      </c>
      <c r="F18" s="96">
        <v>0.01</v>
      </c>
      <c r="G18" s="95">
        <v>338140</v>
      </c>
      <c r="H18" s="103">
        <f t="shared" si="1"/>
        <v>338139.52</v>
      </c>
      <c r="I18" s="95"/>
      <c r="J18" s="98">
        <v>0.19</v>
      </c>
      <c r="K18" s="103">
        <f>E18*J18</f>
        <v>6424650.8799999999</v>
      </c>
      <c r="L18" s="104">
        <v>0</v>
      </c>
      <c r="M18" s="100">
        <v>1.0049999999999999</v>
      </c>
      <c r="N18" s="101">
        <f t="shared" si="2"/>
        <v>339830.21759999997</v>
      </c>
    </row>
    <row r="19" spans="2:14" x14ac:dyDescent="0.2">
      <c r="B19" s="94">
        <v>44501</v>
      </c>
      <c r="C19" s="95">
        <v>1274357</v>
      </c>
      <c r="D19" s="105">
        <v>9200</v>
      </c>
      <c r="E19" s="95">
        <v>37968754</v>
      </c>
      <c r="F19" s="96">
        <v>0.01</v>
      </c>
      <c r="G19" s="95">
        <v>379688</v>
      </c>
      <c r="H19" s="103">
        <f t="shared" si="1"/>
        <v>379687.54</v>
      </c>
      <c r="I19" s="95"/>
      <c r="J19" s="98">
        <v>0.19</v>
      </c>
      <c r="K19" s="103">
        <f t="shared" si="0"/>
        <v>7214063.2599999998</v>
      </c>
      <c r="L19" s="104">
        <v>0</v>
      </c>
      <c r="M19" s="100">
        <v>1</v>
      </c>
      <c r="N19" s="101">
        <f t="shared" si="2"/>
        <v>379687.54</v>
      </c>
    </row>
    <row r="20" spans="2:14" x14ac:dyDescent="0.2">
      <c r="B20" s="94">
        <v>44531</v>
      </c>
      <c r="C20" s="95">
        <v>1295014</v>
      </c>
      <c r="D20" s="105">
        <v>72325</v>
      </c>
      <c r="E20" s="95">
        <v>28988310</v>
      </c>
      <c r="F20" s="96">
        <v>0.01</v>
      </c>
      <c r="G20" s="95">
        <v>289883</v>
      </c>
      <c r="H20" s="103">
        <f t="shared" si="1"/>
        <v>289883.10000000003</v>
      </c>
      <c r="I20" s="95"/>
      <c r="J20" s="98">
        <v>0.19</v>
      </c>
      <c r="K20" s="103">
        <f t="shared" si="0"/>
        <v>5507778.9000000004</v>
      </c>
      <c r="L20" s="104">
        <v>0</v>
      </c>
      <c r="M20" s="100">
        <v>1</v>
      </c>
      <c r="N20" s="101">
        <f t="shared" si="2"/>
        <v>289883.10000000003</v>
      </c>
    </row>
    <row r="21" spans="2:14" x14ac:dyDescent="0.2">
      <c r="B21" s="106" t="s">
        <v>242</v>
      </c>
      <c r="C21" s="106">
        <f>SUM(C9:C20)</f>
        <v>13682612</v>
      </c>
      <c r="D21" s="106">
        <f>SUM(D9:D20)</f>
        <v>1825001</v>
      </c>
      <c r="E21" s="106">
        <f>SUM(E9:E20)</f>
        <v>391815790</v>
      </c>
      <c r="F21" s="106"/>
      <c r="G21" s="106">
        <f>SUM(G9:G20)</f>
        <v>3918160</v>
      </c>
      <c r="H21" s="106">
        <f>SUM(H9:H20)</f>
        <v>3918157.9000000004</v>
      </c>
      <c r="I21" s="106">
        <f>SUM(I9:I20)</f>
        <v>0</v>
      </c>
      <c r="J21" s="106"/>
      <c r="K21" s="106">
        <f>SUM(K9:K20)</f>
        <v>74445000.100000009</v>
      </c>
      <c r="L21" s="106">
        <v>0</v>
      </c>
      <c r="M21" s="107"/>
      <c r="N21" s="106">
        <f>SUM(N9:N20)</f>
        <v>4034136.8318400001</v>
      </c>
    </row>
    <row r="22" spans="2:14" x14ac:dyDescent="0.2">
      <c r="B22" s="83"/>
      <c r="C22" s="83"/>
      <c r="D22" s="83"/>
      <c r="E22" s="83"/>
      <c r="F22" s="83"/>
      <c r="G22" s="108"/>
      <c r="H22" s="109"/>
      <c r="I22" s="109"/>
      <c r="J22" s="109"/>
      <c r="K22" s="110"/>
      <c r="L22" s="110"/>
      <c r="M22" s="111" t="s">
        <v>243</v>
      </c>
      <c r="N22" s="112">
        <f>N21-H21</f>
        <v>115978.93183999974</v>
      </c>
    </row>
  </sheetData>
  <mergeCells count="1">
    <mergeCell ref="B7: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1"/>
  <sheetViews>
    <sheetView topLeftCell="A4" workbookViewId="0">
      <selection activeCell="C24" sqref="C24"/>
    </sheetView>
  </sheetViews>
  <sheetFormatPr baseColWidth="10" defaultColWidth="9.1640625" defaultRowHeight="14" x14ac:dyDescent="0.2"/>
  <cols>
    <col min="1" max="1" width="12" style="1" bestFit="1" customWidth="1"/>
    <col min="2" max="2" width="36.5" style="1" bestFit="1" customWidth="1"/>
    <col min="3" max="3" width="21" style="1" customWidth="1"/>
    <col min="4" max="4" width="20.6640625" style="1" customWidth="1"/>
    <col min="5" max="5" width="10" style="1" customWidth="1"/>
    <col min="6" max="6" width="8.33203125" style="1" customWidth="1"/>
    <col min="7" max="7" width="14.5" style="1" customWidth="1"/>
    <col min="8" max="8" width="10" style="1" customWidth="1"/>
    <col min="9" max="9" width="10.5" style="1" bestFit="1" customWidth="1"/>
    <col min="10" max="10" width="10.6640625" style="1" bestFit="1" customWidth="1"/>
    <col min="11" max="11" width="10" style="1" bestFit="1" customWidth="1"/>
    <col min="12" max="12" width="10.6640625" style="1" bestFit="1" customWidth="1"/>
    <col min="13" max="16384" width="9.1640625" style="1"/>
  </cols>
  <sheetData>
    <row r="1" spans="1:12" ht="15" customHeight="1" x14ac:dyDescent="0.2">
      <c r="A1" s="116" t="s">
        <v>0</v>
      </c>
      <c r="B1" s="118"/>
      <c r="C1" s="116" t="s">
        <v>1</v>
      </c>
      <c r="D1" s="117"/>
      <c r="E1" s="117"/>
      <c r="F1" s="117"/>
      <c r="G1" s="117"/>
      <c r="H1" s="118"/>
    </row>
    <row r="2" spans="1:12" ht="15" customHeight="1" x14ac:dyDescent="0.2">
      <c r="A2" s="116" t="s">
        <v>2</v>
      </c>
      <c r="B2" s="118"/>
      <c r="C2" s="116" t="s">
        <v>3</v>
      </c>
      <c r="D2" s="117"/>
      <c r="E2" s="117"/>
      <c r="F2" s="117"/>
      <c r="G2" s="117"/>
      <c r="H2" s="118"/>
    </row>
    <row r="3" spans="1:12" ht="15" customHeight="1" x14ac:dyDescent="0.2">
      <c r="A3" s="116" t="s">
        <v>4</v>
      </c>
      <c r="B3" s="118"/>
      <c r="C3" s="116" t="s">
        <v>5</v>
      </c>
      <c r="D3" s="117"/>
      <c r="E3" s="117"/>
      <c r="F3" s="117"/>
      <c r="G3" s="117"/>
      <c r="H3" s="118"/>
    </row>
    <row r="4" spans="1:12" ht="15" customHeight="1" x14ac:dyDescent="0.2">
      <c r="A4" s="116" t="s">
        <v>6</v>
      </c>
      <c r="B4" s="118"/>
      <c r="C4" s="116" t="s">
        <v>7</v>
      </c>
      <c r="D4" s="117"/>
      <c r="E4" s="117"/>
      <c r="F4" s="117"/>
      <c r="G4" s="117"/>
      <c r="H4" s="118"/>
    </row>
    <row r="5" spans="1:12" ht="15" customHeight="1" x14ac:dyDescent="0.2">
      <c r="A5" s="116" t="s">
        <v>8</v>
      </c>
      <c r="B5" s="118"/>
      <c r="C5" s="116" t="s">
        <v>9</v>
      </c>
      <c r="D5" s="117"/>
      <c r="E5" s="117"/>
      <c r="F5" s="117"/>
      <c r="G5" s="117"/>
      <c r="H5" s="118"/>
    </row>
    <row r="6" spans="1:12" ht="15" customHeight="1" x14ac:dyDescent="0.2">
      <c r="A6" s="116" t="s">
        <v>10</v>
      </c>
      <c r="B6" s="118"/>
      <c r="C6" s="116" t="s">
        <v>11</v>
      </c>
      <c r="D6" s="117"/>
      <c r="E6" s="117"/>
      <c r="F6" s="117"/>
      <c r="G6" s="117"/>
      <c r="H6" s="118"/>
    </row>
    <row r="8" spans="1:12" ht="15" customHeight="1" x14ac:dyDescent="0.2">
      <c r="A8" s="131" t="s">
        <v>12</v>
      </c>
      <c r="B8" s="131"/>
      <c r="C8" s="131"/>
      <c r="D8" s="131"/>
      <c r="E8" s="131"/>
      <c r="F8" s="131"/>
      <c r="G8" s="131"/>
      <c r="H8" s="131"/>
      <c r="I8" s="131"/>
      <c r="J8" s="131"/>
    </row>
    <row r="9" spans="1:12" ht="15" customHeight="1" x14ac:dyDescent="0.2">
      <c r="A9" s="131" t="s">
        <v>13</v>
      </c>
      <c r="B9" s="131"/>
      <c r="C9" s="131"/>
      <c r="D9" s="131"/>
      <c r="E9" s="131"/>
      <c r="F9" s="131"/>
      <c r="G9" s="131"/>
      <c r="H9" s="131"/>
      <c r="I9" s="131"/>
      <c r="J9" s="131"/>
    </row>
    <row r="10" spans="1:12" ht="15" customHeight="1" x14ac:dyDescent="0.2">
      <c r="A10" s="132" t="s">
        <v>14</v>
      </c>
      <c r="B10" s="132"/>
      <c r="C10" s="132"/>
      <c r="D10" s="132"/>
      <c r="E10" s="132"/>
      <c r="F10" s="132"/>
      <c r="G10" s="132"/>
      <c r="H10" s="132"/>
      <c r="I10" s="132"/>
      <c r="J10" s="132"/>
    </row>
    <row r="12" spans="1:12" ht="15" customHeight="1" x14ac:dyDescent="0.2">
      <c r="A12" s="2" t="s">
        <v>15</v>
      </c>
      <c r="B12" s="2" t="s">
        <v>16</v>
      </c>
      <c r="C12" s="2" t="s">
        <v>17</v>
      </c>
      <c r="D12" s="133" t="s">
        <v>18</v>
      </c>
      <c r="E12" s="134"/>
      <c r="F12" s="3" t="s">
        <v>19</v>
      </c>
      <c r="G12" s="133" t="s">
        <v>20</v>
      </c>
      <c r="H12" s="135"/>
      <c r="I12" s="2" t="s">
        <v>21</v>
      </c>
      <c r="J12" s="2" t="s">
        <v>22</v>
      </c>
      <c r="K12" s="2" t="s">
        <v>23</v>
      </c>
      <c r="L12" s="2" t="s">
        <v>24</v>
      </c>
    </row>
    <row r="13" spans="1:12" ht="15" x14ac:dyDescent="0.2">
      <c r="A13" s="4" t="s">
        <v>28</v>
      </c>
      <c r="B13" s="5" t="s">
        <v>29</v>
      </c>
      <c r="C13" s="6">
        <v>44546</v>
      </c>
      <c r="D13" s="5" t="s">
        <v>25</v>
      </c>
      <c r="E13" s="7">
        <v>1538</v>
      </c>
      <c r="F13" s="7">
        <v>1</v>
      </c>
      <c r="G13" s="5" t="s">
        <v>26</v>
      </c>
      <c r="H13" s="7">
        <v>3255</v>
      </c>
      <c r="I13" s="8">
        <v>44561</v>
      </c>
      <c r="J13" s="15">
        <v>19758688</v>
      </c>
      <c r="K13" s="4">
        <v>0</v>
      </c>
      <c r="L13" s="9"/>
    </row>
    <row r="14" spans="1:12" ht="15" customHeight="1" x14ac:dyDescent="0.2">
      <c r="A14" s="10"/>
      <c r="B14" s="10"/>
      <c r="C14" s="10"/>
      <c r="D14" s="126" t="s">
        <v>27</v>
      </c>
      <c r="E14" s="127"/>
      <c r="F14" s="128"/>
      <c r="G14" s="129"/>
      <c r="H14" s="130"/>
      <c r="I14" s="10"/>
      <c r="J14" s="11"/>
      <c r="K14" s="11"/>
      <c r="L14" s="16">
        <v>19758688</v>
      </c>
    </row>
    <row r="15" spans="1:12" ht="30" x14ac:dyDescent="0.2">
      <c r="A15" s="4" t="s">
        <v>30</v>
      </c>
      <c r="B15" s="5" t="s">
        <v>31</v>
      </c>
      <c r="C15" s="6">
        <v>44215</v>
      </c>
      <c r="D15" s="5" t="s">
        <v>25</v>
      </c>
      <c r="E15" s="7">
        <v>1394</v>
      </c>
      <c r="F15" s="7">
        <v>1</v>
      </c>
      <c r="G15" s="5" t="s">
        <v>26</v>
      </c>
      <c r="H15" s="7">
        <v>2146</v>
      </c>
      <c r="I15" s="8">
        <v>44227</v>
      </c>
      <c r="J15" s="15">
        <v>3570000</v>
      </c>
      <c r="K15" s="15">
        <v>0</v>
      </c>
      <c r="L15" s="17"/>
    </row>
    <row r="16" spans="1:12" ht="15" customHeight="1" x14ac:dyDescent="0.2">
      <c r="A16" s="10"/>
      <c r="B16" s="10"/>
      <c r="C16" s="10"/>
      <c r="D16" s="126" t="s">
        <v>27</v>
      </c>
      <c r="E16" s="127"/>
      <c r="F16" s="128"/>
      <c r="G16" s="129"/>
      <c r="H16" s="130"/>
      <c r="I16" s="10"/>
      <c r="J16" s="18"/>
      <c r="K16" s="18">
        <v>0</v>
      </c>
      <c r="L16" s="16">
        <v>3570000</v>
      </c>
    </row>
    <row r="17" spans="1:12" ht="15" x14ac:dyDescent="0.2">
      <c r="A17" s="4" t="s">
        <v>32</v>
      </c>
      <c r="B17" s="5" t="s">
        <v>33</v>
      </c>
      <c r="C17" s="6">
        <v>44530</v>
      </c>
      <c r="D17" s="5" t="s">
        <v>25</v>
      </c>
      <c r="E17" s="7">
        <v>1535</v>
      </c>
      <c r="F17" s="7">
        <v>1</v>
      </c>
      <c r="G17" s="5" t="s">
        <v>26</v>
      </c>
      <c r="H17" s="7">
        <v>3144</v>
      </c>
      <c r="I17" s="8">
        <v>44530</v>
      </c>
      <c r="J17" s="15">
        <v>4080000</v>
      </c>
      <c r="K17" s="15">
        <v>0</v>
      </c>
      <c r="L17" s="17"/>
    </row>
    <row r="18" spans="1:12" ht="15" customHeight="1" x14ac:dyDescent="0.2">
      <c r="A18" s="10"/>
      <c r="B18" s="10"/>
      <c r="C18" s="10"/>
      <c r="D18" s="126" t="s">
        <v>27</v>
      </c>
      <c r="E18" s="127"/>
      <c r="F18" s="128"/>
      <c r="G18" s="129"/>
      <c r="H18" s="130"/>
      <c r="I18" s="10"/>
      <c r="J18" s="18"/>
      <c r="K18" s="18">
        <v>0</v>
      </c>
      <c r="L18" s="16">
        <v>4080000</v>
      </c>
    </row>
    <row r="19" spans="1:12" ht="15" x14ac:dyDescent="0.2">
      <c r="A19" s="4" t="s">
        <v>34</v>
      </c>
      <c r="B19" s="5" t="s">
        <v>35</v>
      </c>
      <c r="C19" s="6">
        <v>44498</v>
      </c>
      <c r="D19" s="5" t="s">
        <v>25</v>
      </c>
      <c r="E19" s="7">
        <v>1532</v>
      </c>
      <c r="F19" s="7">
        <v>1</v>
      </c>
      <c r="G19" s="5" t="s">
        <v>26</v>
      </c>
      <c r="H19" s="7">
        <v>3041</v>
      </c>
      <c r="I19" s="8">
        <v>44500</v>
      </c>
      <c r="J19" s="15">
        <v>12098250</v>
      </c>
      <c r="K19" s="15">
        <v>0</v>
      </c>
      <c r="L19" s="17"/>
    </row>
    <row r="20" spans="1:12" ht="15" customHeight="1" x14ac:dyDescent="0.2">
      <c r="A20" s="10"/>
      <c r="B20" s="10"/>
      <c r="C20" s="10"/>
      <c r="D20" s="126" t="s">
        <v>27</v>
      </c>
      <c r="E20" s="127"/>
      <c r="F20" s="128"/>
      <c r="G20" s="129"/>
      <c r="H20" s="130"/>
      <c r="I20" s="10"/>
      <c r="J20" s="18"/>
      <c r="K20" s="18"/>
      <c r="L20" s="16">
        <v>12098250</v>
      </c>
    </row>
    <row r="21" spans="1:12" ht="15" customHeight="1" x14ac:dyDescent="0.2">
      <c r="A21" s="13"/>
      <c r="B21" s="13"/>
      <c r="C21" s="13"/>
      <c r="D21" s="136" t="s">
        <v>36</v>
      </c>
      <c r="E21" s="137"/>
      <c r="F21" s="138"/>
      <c r="G21" s="116"/>
      <c r="H21" s="118"/>
      <c r="I21" s="13"/>
      <c r="J21" s="14"/>
      <c r="K21" s="14"/>
      <c r="L21" s="19">
        <v>39506938</v>
      </c>
    </row>
  </sheetData>
  <mergeCells count="27">
    <mergeCell ref="D21:F21"/>
    <mergeCell ref="G21:H21"/>
    <mergeCell ref="D16:F16"/>
    <mergeCell ref="G16:H16"/>
    <mergeCell ref="D18:F18"/>
    <mergeCell ref="G18:H18"/>
    <mergeCell ref="D20:F20"/>
    <mergeCell ref="G20:H20"/>
    <mergeCell ref="D14:F14"/>
    <mergeCell ref="G14:H14"/>
    <mergeCell ref="A8:J8"/>
    <mergeCell ref="A9:J9"/>
    <mergeCell ref="A10:J10"/>
    <mergeCell ref="D12:E12"/>
    <mergeCell ref="G12:H12"/>
    <mergeCell ref="A4:B4"/>
    <mergeCell ref="C4:H4"/>
    <mergeCell ref="A5:B5"/>
    <mergeCell ref="C5:H5"/>
    <mergeCell ref="A6:B6"/>
    <mergeCell ref="C6:H6"/>
    <mergeCell ref="A1:B1"/>
    <mergeCell ref="C1:H1"/>
    <mergeCell ref="A2:B2"/>
    <mergeCell ref="C2:H2"/>
    <mergeCell ref="A3:B3"/>
    <mergeCell ref="C3:H3"/>
  </mergeCells>
  <pageMargins left="0.75" right="0.75" top="1" bottom="1" header="0.5" footer="0.5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T9"/>
  <sheetViews>
    <sheetView workbookViewId="0">
      <selection activeCell="C15" sqref="C15:C16"/>
    </sheetView>
  </sheetViews>
  <sheetFormatPr baseColWidth="10" defaultRowHeight="15" x14ac:dyDescent="0.2"/>
  <sheetData>
    <row r="3" spans="1:20" x14ac:dyDescent="0.2">
      <c r="A3" s="143" t="s">
        <v>17</v>
      </c>
      <c r="B3" s="143"/>
      <c r="C3" s="143"/>
      <c r="D3" s="35" t="s">
        <v>180</v>
      </c>
      <c r="E3" s="144" t="s">
        <v>181</v>
      </c>
      <c r="F3" s="139" t="s">
        <v>182</v>
      </c>
      <c r="G3" s="35" t="s">
        <v>183</v>
      </c>
      <c r="H3" s="145" t="s">
        <v>184</v>
      </c>
      <c r="I3" s="35" t="s">
        <v>185</v>
      </c>
      <c r="J3" s="139" t="s">
        <v>186</v>
      </c>
      <c r="K3" s="36" t="s">
        <v>183</v>
      </c>
      <c r="L3" s="139" t="s">
        <v>187</v>
      </c>
      <c r="M3" s="139"/>
      <c r="N3" s="139"/>
      <c r="O3" s="36" t="s">
        <v>188</v>
      </c>
      <c r="P3" s="139" t="s">
        <v>186</v>
      </c>
      <c r="Q3" s="36" t="s">
        <v>188</v>
      </c>
      <c r="R3" s="36" t="s">
        <v>189</v>
      </c>
      <c r="S3" s="36" t="s">
        <v>188</v>
      </c>
      <c r="T3" s="36" t="s">
        <v>183</v>
      </c>
    </row>
    <row r="4" spans="1:20" x14ac:dyDescent="0.2">
      <c r="A4" s="34" t="s">
        <v>190</v>
      </c>
      <c r="B4" s="34" t="s">
        <v>191</v>
      </c>
      <c r="C4" s="34" t="s">
        <v>192</v>
      </c>
      <c r="D4" s="37" t="s">
        <v>193</v>
      </c>
      <c r="E4" s="144"/>
      <c r="F4" s="139"/>
      <c r="G4" s="37" t="s">
        <v>194</v>
      </c>
      <c r="H4" s="145"/>
      <c r="I4" s="38" t="s">
        <v>195</v>
      </c>
      <c r="J4" s="139"/>
      <c r="K4" s="39" t="s">
        <v>195</v>
      </c>
      <c r="L4" s="38" t="s">
        <v>196</v>
      </c>
      <c r="M4" s="38" t="s">
        <v>197</v>
      </c>
      <c r="N4" s="38" t="s">
        <v>198</v>
      </c>
      <c r="O4" s="39" t="s">
        <v>199</v>
      </c>
      <c r="P4" s="139"/>
      <c r="Q4" s="39" t="s">
        <v>200</v>
      </c>
      <c r="R4" s="39" t="s">
        <v>201</v>
      </c>
      <c r="S4" s="39" t="s">
        <v>202</v>
      </c>
      <c r="T4" s="39" t="s">
        <v>203</v>
      </c>
    </row>
    <row r="5" spans="1:20" x14ac:dyDescent="0.2">
      <c r="A5" s="40">
        <v>29</v>
      </c>
      <c r="B5" s="40">
        <v>10</v>
      </c>
      <c r="C5" s="40">
        <v>2018</v>
      </c>
      <c r="D5" s="41">
        <v>72</v>
      </c>
      <c r="E5" s="42">
        <v>15146</v>
      </c>
      <c r="F5" s="43" t="s">
        <v>204</v>
      </c>
      <c r="G5" s="44">
        <v>10017477.131999999</v>
      </c>
      <c r="H5" s="45"/>
      <c r="I5" s="46">
        <v>6.7</v>
      </c>
      <c r="J5" s="47">
        <f>(G5*I5)/100</f>
        <v>671170.96784399997</v>
      </c>
      <c r="K5" s="44">
        <f t="shared" ref="K5:K6" si="0">J5+G5</f>
        <v>10688648.099843999</v>
      </c>
      <c r="L5" s="48">
        <v>46</v>
      </c>
      <c r="M5" s="49">
        <v>12</v>
      </c>
      <c r="N5" s="49">
        <f t="shared" ref="N5:N6" si="1">+L5-M5</f>
        <v>34</v>
      </c>
      <c r="O5" s="50">
        <v>3617422.569172414</v>
      </c>
      <c r="P5" s="51">
        <f t="shared" ref="P5:P6" si="2">O5*I5/100</f>
        <v>242367.31213455173</v>
      </c>
      <c r="Q5" s="51">
        <f t="shared" ref="Q5:Q6" si="3">P5+O5</f>
        <v>3859789.8813069658</v>
      </c>
      <c r="R5" s="52">
        <f>(((K5-Q5)/L5)*M5)</f>
        <v>1781441.2744009653</v>
      </c>
      <c r="S5" s="52">
        <f t="shared" ref="S5:S6" si="4">+R5+Q5</f>
        <v>5641231.1557079311</v>
      </c>
      <c r="T5" s="52">
        <f t="shared" ref="T5:T6" si="5">+K5-S5</f>
        <v>5047416.9441360682</v>
      </c>
    </row>
    <row r="6" spans="1:20" x14ac:dyDescent="0.2">
      <c r="A6" s="40"/>
      <c r="B6" s="40"/>
      <c r="C6" s="40"/>
      <c r="D6" s="41"/>
      <c r="E6" s="42"/>
      <c r="F6" s="43"/>
      <c r="G6" s="41"/>
      <c r="H6" s="45"/>
      <c r="I6" s="46"/>
      <c r="J6" s="47">
        <f t="shared" ref="J6" si="6">(G6*I6)/100</f>
        <v>0</v>
      </c>
      <c r="K6" s="44">
        <f t="shared" si="0"/>
        <v>0</v>
      </c>
      <c r="L6" s="48"/>
      <c r="M6" s="49"/>
      <c r="N6" s="49">
        <f t="shared" si="1"/>
        <v>0</v>
      </c>
      <c r="O6" s="50">
        <v>0</v>
      </c>
      <c r="P6" s="51">
        <f t="shared" si="2"/>
        <v>0</v>
      </c>
      <c r="Q6" s="51">
        <f t="shared" si="3"/>
        <v>0</v>
      </c>
      <c r="R6" s="52">
        <v>0</v>
      </c>
      <c r="S6" s="52">
        <f t="shared" si="4"/>
        <v>0</v>
      </c>
      <c r="T6" s="52">
        <f t="shared" si="5"/>
        <v>0</v>
      </c>
    </row>
    <row r="7" spans="1:20" x14ac:dyDescent="0.2">
      <c r="A7" s="53"/>
      <c r="B7" s="53"/>
      <c r="C7" s="54"/>
      <c r="D7" s="55">
        <v>0</v>
      </c>
      <c r="E7" s="56"/>
      <c r="F7" s="57"/>
      <c r="G7" s="44"/>
      <c r="H7" s="58"/>
      <c r="I7" s="59"/>
      <c r="J7" s="47">
        <f>(G7*I7)/100</f>
        <v>0</v>
      </c>
      <c r="K7" s="44">
        <f>J7+G7</f>
        <v>0</v>
      </c>
      <c r="L7" s="48"/>
      <c r="M7" s="49"/>
      <c r="N7" s="49">
        <f>+L7-M7</f>
        <v>0</v>
      </c>
      <c r="O7" s="50">
        <v>0</v>
      </c>
      <c r="P7" s="51">
        <f>O7*I7/100</f>
        <v>0</v>
      </c>
      <c r="Q7" s="51">
        <f>P7+O7</f>
        <v>0</v>
      </c>
      <c r="R7" s="52">
        <v>0</v>
      </c>
      <c r="S7" s="52">
        <f>+R7+Q7</f>
        <v>0</v>
      </c>
      <c r="T7" s="52">
        <f>+K7-S7</f>
        <v>0</v>
      </c>
    </row>
    <row r="8" spans="1:20" x14ac:dyDescent="0.2">
      <c r="A8" s="140" t="s">
        <v>205</v>
      </c>
      <c r="B8" s="141"/>
      <c r="C8" s="141"/>
      <c r="D8" s="141"/>
      <c r="E8" s="141"/>
      <c r="F8" s="142"/>
      <c r="G8" s="60">
        <f>SUM(G7)</f>
        <v>0</v>
      </c>
      <c r="H8" s="61">
        <f>SUM(H7:H7)</f>
        <v>0</v>
      </c>
      <c r="I8" s="60"/>
      <c r="J8" s="62">
        <f>SUM(J5:J7)</f>
        <v>671170.96784399997</v>
      </c>
      <c r="K8" s="60">
        <f>SUM(K5:K7)</f>
        <v>10688648.099843999</v>
      </c>
      <c r="L8" s="63"/>
      <c r="M8" s="64"/>
      <c r="N8" s="65"/>
      <c r="O8" s="60">
        <f t="shared" ref="O8" si="7">SUM(O7)</f>
        <v>0</v>
      </c>
      <c r="P8" s="62">
        <f>SUM(P5:P7)</f>
        <v>242367.31213455173</v>
      </c>
      <c r="Q8" s="60">
        <f t="shared" ref="Q8" si="8">SUM(Q7)</f>
        <v>0</v>
      </c>
      <c r="R8" s="62">
        <f>SUM(R5:R7)</f>
        <v>1781441.2744009653</v>
      </c>
      <c r="S8" s="60">
        <f>SUM(S5:S7)</f>
        <v>5641231.1557079311</v>
      </c>
      <c r="T8" s="60">
        <f>SUM(T5:T7)</f>
        <v>5047416.9441360682</v>
      </c>
    </row>
    <row r="9" spans="1:20" x14ac:dyDescent="0.2">
      <c r="J9" s="66"/>
      <c r="P9" s="66"/>
      <c r="R9" s="66"/>
    </row>
  </sheetData>
  <mergeCells count="8">
    <mergeCell ref="P3:P4"/>
    <mergeCell ref="A8:F8"/>
    <mergeCell ref="A3:C3"/>
    <mergeCell ref="E3:E4"/>
    <mergeCell ref="F3:F4"/>
    <mergeCell ref="H3:H4"/>
    <mergeCell ref="J3:J4"/>
    <mergeCell ref="L3:N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1"/>
  <sheetViews>
    <sheetView topLeftCell="A21" workbookViewId="0">
      <selection activeCell="B13" sqref="B13"/>
    </sheetView>
  </sheetViews>
  <sheetFormatPr baseColWidth="10" defaultColWidth="9.1640625" defaultRowHeight="14" x14ac:dyDescent="0.2"/>
  <cols>
    <col min="1" max="1" width="12" style="1" bestFit="1" customWidth="1"/>
    <col min="2" max="2" width="36.5" style="1" bestFit="1" customWidth="1"/>
    <col min="3" max="3" width="19.33203125" style="1" customWidth="1"/>
    <col min="4" max="4" width="19" style="1" customWidth="1"/>
    <col min="5" max="5" width="9.1640625" style="1"/>
    <col min="6" max="6" width="7.5" style="1" customWidth="1"/>
    <col min="7" max="7" width="13.1640625" style="1" customWidth="1"/>
    <col min="8" max="8" width="16.5" style="1" customWidth="1"/>
    <col min="9" max="9" width="10.5" style="1" bestFit="1" customWidth="1"/>
    <col min="10" max="10" width="7" style="1" bestFit="1" customWidth="1"/>
    <col min="11" max="11" width="9" style="1" bestFit="1" customWidth="1"/>
    <col min="12" max="12" width="11.6640625" style="1" bestFit="1" customWidth="1"/>
    <col min="13" max="16384" width="9.1640625" style="1"/>
  </cols>
  <sheetData>
    <row r="1" spans="1:12" ht="15" customHeight="1" x14ac:dyDescent="0.2">
      <c r="A1" s="116" t="s">
        <v>0</v>
      </c>
      <c r="B1" s="118"/>
      <c r="C1" s="116" t="s">
        <v>1</v>
      </c>
      <c r="D1" s="117"/>
      <c r="E1" s="117"/>
      <c r="F1" s="117"/>
      <c r="G1" s="117"/>
      <c r="H1" s="118"/>
    </row>
    <row r="2" spans="1:12" ht="15" customHeight="1" x14ac:dyDescent="0.2">
      <c r="A2" s="116" t="s">
        <v>2</v>
      </c>
      <c r="B2" s="118"/>
      <c r="C2" s="116" t="s">
        <v>3</v>
      </c>
      <c r="D2" s="117"/>
      <c r="E2" s="117"/>
      <c r="F2" s="117"/>
      <c r="G2" s="117"/>
      <c r="H2" s="118"/>
    </row>
    <row r="3" spans="1:12" ht="15" customHeight="1" x14ac:dyDescent="0.2">
      <c r="A3" s="116" t="s">
        <v>4</v>
      </c>
      <c r="B3" s="118"/>
      <c r="C3" s="116" t="s">
        <v>5</v>
      </c>
      <c r="D3" s="117"/>
      <c r="E3" s="117"/>
      <c r="F3" s="117"/>
      <c r="G3" s="117"/>
      <c r="H3" s="118"/>
    </row>
    <row r="4" spans="1:12" ht="15" customHeight="1" x14ac:dyDescent="0.2">
      <c r="A4" s="116" t="s">
        <v>6</v>
      </c>
      <c r="B4" s="118"/>
      <c r="C4" s="116" t="s">
        <v>7</v>
      </c>
      <c r="D4" s="117"/>
      <c r="E4" s="117"/>
      <c r="F4" s="117"/>
      <c r="G4" s="117"/>
      <c r="H4" s="118"/>
    </row>
    <row r="5" spans="1:12" ht="15" customHeight="1" x14ac:dyDescent="0.2">
      <c r="A5" s="116" t="s">
        <v>8</v>
      </c>
      <c r="B5" s="118"/>
      <c r="C5" s="116" t="s">
        <v>9</v>
      </c>
      <c r="D5" s="117"/>
      <c r="E5" s="117"/>
      <c r="F5" s="117"/>
      <c r="G5" s="117"/>
      <c r="H5" s="118"/>
    </row>
    <row r="6" spans="1:12" ht="15" customHeight="1" x14ac:dyDescent="0.2">
      <c r="A6" s="116" t="s">
        <v>10</v>
      </c>
      <c r="B6" s="118"/>
      <c r="C6" s="116" t="s">
        <v>11</v>
      </c>
      <c r="D6" s="117"/>
      <c r="E6" s="117"/>
      <c r="F6" s="117"/>
      <c r="G6" s="117"/>
      <c r="H6" s="118"/>
    </row>
    <row r="8" spans="1:12" ht="15" customHeight="1" x14ac:dyDescent="0.2">
      <c r="A8" s="131" t="s">
        <v>12</v>
      </c>
      <c r="B8" s="131"/>
      <c r="C8" s="131"/>
      <c r="D8" s="131"/>
      <c r="E8" s="131"/>
      <c r="F8" s="131"/>
      <c r="G8" s="131"/>
      <c r="H8" s="131"/>
      <c r="I8" s="131"/>
      <c r="J8" s="131"/>
    </row>
    <row r="9" spans="1:12" ht="15" customHeight="1" x14ac:dyDescent="0.2">
      <c r="A9" s="131" t="s">
        <v>37</v>
      </c>
      <c r="B9" s="131"/>
      <c r="C9" s="131"/>
      <c r="D9" s="131"/>
      <c r="E9" s="131"/>
      <c r="F9" s="131"/>
      <c r="G9" s="131"/>
      <c r="H9" s="131"/>
      <c r="I9" s="131"/>
      <c r="J9" s="131"/>
    </row>
    <row r="10" spans="1:12" ht="15" customHeight="1" x14ac:dyDescent="0.2">
      <c r="A10" s="132" t="s">
        <v>14</v>
      </c>
      <c r="B10" s="132"/>
      <c r="C10" s="132"/>
      <c r="D10" s="132"/>
      <c r="E10" s="132"/>
      <c r="F10" s="132"/>
      <c r="G10" s="132"/>
      <c r="H10" s="132"/>
      <c r="I10" s="132"/>
      <c r="J10" s="132"/>
    </row>
    <row r="12" spans="1:12" ht="15" customHeight="1" x14ac:dyDescent="0.2">
      <c r="A12" s="2" t="s">
        <v>15</v>
      </c>
      <c r="B12" s="2" t="s">
        <v>16</v>
      </c>
      <c r="C12" s="2" t="s">
        <v>17</v>
      </c>
      <c r="D12" s="133" t="s">
        <v>18</v>
      </c>
      <c r="E12" s="134"/>
      <c r="F12" s="3" t="s">
        <v>19</v>
      </c>
      <c r="G12" s="133" t="s">
        <v>20</v>
      </c>
      <c r="H12" s="135"/>
      <c r="I12" s="2" t="s">
        <v>21</v>
      </c>
      <c r="J12" s="2" t="s">
        <v>22</v>
      </c>
      <c r="K12" s="2" t="s">
        <v>23</v>
      </c>
      <c r="L12" s="2" t="s">
        <v>24</v>
      </c>
    </row>
    <row r="13" spans="1:12" ht="15" x14ac:dyDescent="0.2">
      <c r="A13" s="4" t="s">
        <v>38</v>
      </c>
      <c r="B13" s="5" t="s">
        <v>39</v>
      </c>
      <c r="C13" s="6">
        <v>44525</v>
      </c>
      <c r="D13" s="5" t="s">
        <v>25</v>
      </c>
      <c r="E13" s="7">
        <v>1539</v>
      </c>
      <c r="F13" s="7">
        <v>1</v>
      </c>
      <c r="G13" s="5" t="s">
        <v>26</v>
      </c>
      <c r="H13" s="7">
        <v>1696</v>
      </c>
      <c r="I13" s="8">
        <v>44561</v>
      </c>
      <c r="J13" s="4">
        <v>0</v>
      </c>
      <c r="K13" s="4">
        <v>1267826</v>
      </c>
      <c r="L13" s="9"/>
    </row>
    <row r="14" spans="1:12" ht="15" customHeight="1" x14ac:dyDescent="0.2">
      <c r="A14" s="10"/>
      <c r="B14" s="10"/>
      <c r="C14" s="10"/>
      <c r="D14" s="126" t="s">
        <v>27</v>
      </c>
      <c r="E14" s="127"/>
      <c r="F14" s="128"/>
      <c r="G14" s="129"/>
      <c r="H14" s="130"/>
      <c r="I14" s="10"/>
      <c r="J14" s="11">
        <v>0</v>
      </c>
      <c r="K14" s="11"/>
      <c r="L14" s="12">
        <v>-1267826</v>
      </c>
    </row>
    <row r="15" spans="1:12" ht="15" x14ac:dyDescent="0.2">
      <c r="A15" s="4" t="s">
        <v>40</v>
      </c>
      <c r="B15" s="5" t="s">
        <v>41</v>
      </c>
      <c r="C15" s="6">
        <v>44480</v>
      </c>
      <c r="D15" s="5" t="s">
        <v>25</v>
      </c>
      <c r="E15" s="7">
        <v>1533</v>
      </c>
      <c r="F15" s="7">
        <v>1</v>
      </c>
      <c r="G15" s="5" t="s">
        <v>26</v>
      </c>
      <c r="H15" s="7">
        <v>1710</v>
      </c>
      <c r="I15" s="8">
        <v>44500</v>
      </c>
      <c r="J15" s="4">
        <v>0</v>
      </c>
      <c r="K15" s="4">
        <v>1539827</v>
      </c>
      <c r="L15" s="9"/>
    </row>
    <row r="16" spans="1:12" ht="15" x14ac:dyDescent="0.2">
      <c r="A16" s="4" t="s">
        <v>40</v>
      </c>
      <c r="B16" s="5" t="s">
        <v>41</v>
      </c>
      <c r="C16" s="6">
        <v>44482</v>
      </c>
      <c r="D16" s="5" t="s">
        <v>25</v>
      </c>
      <c r="E16" s="7">
        <v>1533</v>
      </c>
      <c r="F16" s="7">
        <v>1</v>
      </c>
      <c r="G16" s="5" t="s">
        <v>26</v>
      </c>
      <c r="H16" s="7">
        <v>134</v>
      </c>
      <c r="I16" s="8">
        <v>44500</v>
      </c>
      <c r="J16" s="4">
        <v>0</v>
      </c>
      <c r="K16" s="4">
        <v>1539827</v>
      </c>
      <c r="L16" s="9"/>
    </row>
    <row r="17" spans="1:12" ht="15" customHeight="1" x14ac:dyDescent="0.2">
      <c r="A17" s="10"/>
      <c r="B17" s="10"/>
      <c r="C17" s="10"/>
      <c r="D17" s="126" t="s">
        <v>27</v>
      </c>
      <c r="E17" s="127"/>
      <c r="F17" s="128"/>
      <c r="G17" s="129"/>
      <c r="H17" s="130"/>
      <c r="I17" s="10"/>
      <c r="J17" s="11">
        <v>0</v>
      </c>
      <c r="K17" s="11"/>
      <c r="L17" s="12">
        <v>-3079654</v>
      </c>
    </row>
    <row r="18" spans="1:12" ht="30" x14ac:dyDescent="0.2">
      <c r="A18" s="4" t="s">
        <v>42</v>
      </c>
      <c r="B18" s="5" t="s">
        <v>43</v>
      </c>
      <c r="C18" s="6">
        <v>44470</v>
      </c>
      <c r="D18" s="5" t="s">
        <v>25</v>
      </c>
      <c r="E18" s="7">
        <v>1533</v>
      </c>
      <c r="F18" s="7">
        <v>1</v>
      </c>
      <c r="G18" s="5" t="s">
        <v>26</v>
      </c>
      <c r="H18" s="7">
        <v>771</v>
      </c>
      <c r="I18" s="8">
        <v>44500</v>
      </c>
      <c r="J18" s="4">
        <v>0</v>
      </c>
      <c r="K18" s="4">
        <v>1631800</v>
      </c>
      <c r="L18" s="9"/>
    </row>
    <row r="19" spans="1:12" ht="30" x14ac:dyDescent="0.2">
      <c r="A19" s="4" t="s">
        <v>42</v>
      </c>
      <c r="B19" s="5" t="s">
        <v>43</v>
      </c>
      <c r="C19" s="6">
        <v>44477</v>
      </c>
      <c r="D19" s="5" t="s">
        <v>25</v>
      </c>
      <c r="E19" s="7">
        <v>1533</v>
      </c>
      <c r="F19" s="7">
        <v>1</v>
      </c>
      <c r="G19" s="5" t="s">
        <v>26</v>
      </c>
      <c r="H19" s="7">
        <v>125</v>
      </c>
      <c r="I19" s="8">
        <v>44500</v>
      </c>
      <c r="J19" s="4">
        <v>0</v>
      </c>
      <c r="K19" s="4">
        <v>1631800</v>
      </c>
      <c r="L19" s="9"/>
    </row>
    <row r="20" spans="1:12" ht="30" x14ac:dyDescent="0.2">
      <c r="A20" s="4" t="s">
        <v>42</v>
      </c>
      <c r="B20" s="5" t="s">
        <v>43</v>
      </c>
      <c r="C20" s="6">
        <v>44503</v>
      </c>
      <c r="D20" s="5" t="s">
        <v>25</v>
      </c>
      <c r="E20" s="7">
        <v>1536</v>
      </c>
      <c r="F20" s="7">
        <v>1</v>
      </c>
      <c r="G20" s="5" t="s">
        <v>26</v>
      </c>
      <c r="H20" s="7">
        <v>794</v>
      </c>
      <c r="I20" s="8">
        <v>44530</v>
      </c>
      <c r="J20" s="4">
        <v>0</v>
      </c>
      <c r="K20" s="4">
        <v>977304</v>
      </c>
      <c r="L20" s="9"/>
    </row>
    <row r="21" spans="1:12" ht="30" x14ac:dyDescent="0.2">
      <c r="A21" s="4" t="s">
        <v>42</v>
      </c>
      <c r="B21" s="5" t="s">
        <v>43</v>
      </c>
      <c r="C21" s="6">
        <v>44504</v>
      </c>
      <c r="D21" s="5" t="s">
        <v>25</v>
      </c>
      <c r="E21" s="7">
        <v>1536</v>
      </c>
      <c r="F21" s="7">
        <v>1</v>
      </c>
      <c r="G21" s="5" t="s">
        <v>26</v>
      </c>
      <c r="H21" s="7">
        <v>126</v>
      </c>
      <c r="I21" s="8">
        <v>44530</v>
      </c>
      <c r="J21" s="4">
        <v>0</v>
      </c>
      <c r="K21" s="4">
        <v>977304</v>
      </c>
      <c r="L21" s="9"/>
    </row>
    <row r="22" spans="1:12" ht="30" x14ac:dyDescent="0.2">
      <c r="A22" s="4" t="s">
        <v>42</v>
      </c>
      <c r="B22" s="5" t="s">
        <v>43</v>
      </c>
      <c r="C22" s="6">
        <v>44504</v>
      </c>
      <c r="D22" s="5" t="s">
        <v>25</v>
      </c>
      <c r="E22" s="7">
        <v>1536</v>
      </c>
      <c r="F22" s="7">
        <v>1</v>
      </c>
      <c r="G22" s="5" t="s">
        <v>26</v>
      </c>
      <c r="H22" s="7">
        <v>127</v>
      </c>
      <c r="I22" s="8">
        <v>44530</v>
      </c>
      <c r="J22" s="4">
        <v>0</v>
      </c>
      <c r="K22" s="4">
        <v>1628840</v>
      </c>
      <c r="L22" s="9"/>
    </row>
    <row r="23" spans="1:12" ht="30" x14ac:dyDescent="0.2">
      <c r="A23" s="4" t="s">
        <v>42</v>
      </c>
      <c r="B23" s="5" t="s">
        <v>43</v>
      </c>
      <c r="C23" s="6">
        <v>44504</v>
      </c>
      <c r="D23" s="5" t="s">
        <v>25</v>
      </c>
      <c r="E23" s="7">
        <v>1536</v>
      </c>
      <c r="F23" s="7">
        <v>1</v>
      </c>
      <c r="G23" s="5" t="s">
        <v>26</v>
      </c>
      <c r="H23" s="7">
        <v>796</v>
      </c>
      <c r="I23" s="8">
        <v>44530</v>
      </c>
      <c r="J23" s="4">
        <v>0</v>
      </c>
      <c r="K23" s="4">
        <v>1628840</v>
      </c>
      <c r="L23" s="9"/>
    </row>
    <row r="24" spans="1:12" ht="15" customHeight="1" x14ac:dyDescent="0.2">
      <c r="A24" s="10"/>
      <c r="B24" s="10"/>
      <c r="C24" s="10"/>
      <c r="D24" s="126" t="s">
        <v>27</v>
      </c>
      <c r="E24" s="127"/>
      <c r="F24" s="128"/>
      <c r="G24" s="129"/>
      <c r="H24" s="130"/>
      <c r="I24" s="10"/>
      <c r="J24" s="11"/>
      <c r="K24" s="11"/>
      <c r="L24" s="12">
        <v>-8475888</v>
      </c>
    </row>
    <row r="25" spans="1:12" ht="15" x14ac:dyDescent="0.2">
      <c r="A25" s="20" t="s">
        <v>44</v>
      </c>
      <c r="B25" s="21" t="s">
        <v>45</v>
      </c>
      <c r="C25" s="22">
        <v>44368</v>
      </c>
      <c r="D25" s="21" t="s">
        <v>25</v>
      </c>
      <c r="E25" s="23">
        <v>1522</v>
      </c>
      <c r="F25" s="23">
        <v>1</v>
      </c>
      <c r="G25" s="21" t="s">
        <v>26</v>
      </c>
      <c r="H25" s="23">
        <v>1713</v>
      </c>
      <c r="I25" s="24">
        <v>44377</v>
      </c>
      <c r="J25" s="20">
        <v>0</v>
      </c>
      <c r="K25" s="20">
        <v>5937386</v>
      </c>
      <c r="L25" s="25"/>
    </row>
    <row r="26" spans="1:12" ht="15" x14ac:dyDescent="0.2">
      <c r="A26" s="20" t="s">
        <v>44</v>
      </c>
      <c r="B26" s="21" t="s">
        <v>45</v>
      </c>
      <c r="C26" s="22">
        <v>44370</v>
      </c>
      <c r="D26" s="21" t="s">
        <v>25</v>
      </c>
      <c r="E26" s="23">
        <v>1522</v>
      </c>
      <c r="F26" s="23">
        <v>1</v>
      </c>
      <c r="G26" s="21" t="s">
        <v>26</v>
      </c>
      <c r="H26" s="23">
        <v>168</v>
      </c>
      <c r="I26" s="24">
        <v>44377</v>
      </c>
      <c r="J26" s="20">
        <v>0</v>
      </c>
      <c r="K26" s="20">
        <v>5937386</v>
      </c>
      <c r="L26" s="25"/>
    </row>
    <row r="27" spans="1:12" ht="15" customHeight="1" x14ac:dyDescent="0.2">
      <c r="A27" s="26"/>
      <c r="B27" s="26"/>
      <c r="C27" s="26"/>
      <c r="D27" s="146" t="s">
        <v>27</v>
      </c>
      <c r="E27" s="147"/>
      <c r="F27" s="148"/>
      <c r="G27" s="149"/>
      <c r="H27" s="150"/>
      <c r="I27" s="26"/>
      <c r="J27" s="27">
        <v>0</v>
      </c>
      <c r="K27" s="27"/>
      <c r="L27" s="28">
        <v>-11874772</v>
      </c>
    </row>
    <row r="28" spans="1:12" ht="15" x14ac:dyDescent="0.2">
      <c r="A28" s="4" t="s">
        <v>46</v>
      </c>
      <c r="B28" s="5" t="s">
        <v>47</v>
      </c>
      <c r="C28" s="6">
        <v>44232</v>
      </c>
      <c r="D28" s="5" t="s">
        <v>25</v>
      </c>
      <c r="E28" s="7">
        <v>1484</v>
      </c>
      <c r="F28" s="7">
        <v>1</v>
      </c>
      <c r="G28" s="5" t="s">
        <v>26</v>
      </c>
      <c r="H28" s="7">
        <v>6879493</v>
      </c>
      <c r="I28" s="8">
        <v>44255</v>
      </c>
      <c r="J28" s="4">
        <v>0</v>
      </c>
      <c r="K28" s="4">
        <v>307056</v>
      </c>
      <c r="L28" s="9"/>
    </row>
    <row r="29" spans="1:12" ht="15" x14ac:dyDescent="0.2">
      <c r="A29" s="4" t="s">
        <v>46</v>
      </c>
      <c r="B29" s="5" t="s">
        <v>47</v>
      </c>
      <c r="C29" s="6">
        <v>44232</v>
      </c>
      <c r="D29" s="5" t="s">
        <v>25</v>
      </c>
      <c r="E29" s="7">
        <v>1489</v>
      </c>
      <c r="F29" s="7">
        <v>1</v>
      </c>
      <c r="G29" s="5" t="s">
        <v>26</v>
      </c>
      <c r="H29" s="7">
        <v>35769364</v>
      </c>
      <c r="I29" s="8">
        <v>44255</v>
      </c>
      <c r="J29" s="4">
        <v>0</v>
      </c>
      <c r="K29" s="4">
        <v>307057</v>
      </c>
      <c r="L29" s="9"/>
    </row>
    <row r="30" spans="1:12" ht="15" x14ac:dyDescent="0.2">
      <c r="A30" s="4" t="s">
        <v>46</v>
      </c>
      <c r="B30" s="5" t="s">
        <v>47</v>
      </c>
      <c r="C30" s="6">
        <v>44287</v>
      </c>
      <c r="D30" s="5" t="s">
        <v>25</v>
      </c>
      <c r="E30" s="7">
        <v>1516</v>
      </c>
      <c r="F30" s="7">
        <v>1</v>
      </c>
      <c r="G30" s="5" t="s">
        <v>26</v>
      </c>
      <c r="H30" s="7">
        <v>7076169</v>
      </c>
      <c r="I30" s="8">
        <v>44316</v>
      </c>
      <c r="J30" s="4">
        <v>0</v>
      </c>
      <c r="K30" s="4">
        <v>94486</v>
      </c>
      <c r="L30" s="9"/>
    </row>
    <row r="31" spans="1:12" ht="15" x14ac:dyDescent="0.2">
      <c r="A31" s="4" t="s">
        <v>46</v>
      </c>
      <c r="B31" s="5" t="s">
        <v>47</v>
      </c>
      <c r="C31" s="6">
        <v>44287</v>
      </c>
      <c r="D31" s="5" t="s">
        <v>25</v>
      </c>
      <c r="E31" s="7">
        <v>1516</v>
      </c>
      <c r="F31" s="7">
        <v>1</v>
      </c>
      <c r="G31" s="5" t="s">
        <v>26</v>
      </c>
      <c r="H31" s="7">
        <v>36224074</v>
      </c>
      <c r="I31" s="8">
        <v>44316</v>
      </c>
      <c r="J31" s="4">
        <v>0</v>
      </c>
      <c r="K31" s="4">
        <v>79400</v>
      </c>
      <c r="L31" s="9"/>
    </row>
    <row r="32" spans="1:12" ht="15" x14ac:dyDescent="0.2">
      <c r="A32" s="4" t="s">
        <v>46</v>
      </c>
      <c r="B32" s="5" t="s">
        <v>47</v>
      </c>
      <c r="C32" s="6">
        <v>44314</v>
      </c>
      <c r="D32" s="5" t="s">
        <v>25</v>
      </c>
      <c r="E32" s="7">
        <v>1516</v>
      </c>
      <c r="F32" s="7">
        <v>1</v>
      </c>
      <c r="G32" s="5" t="s">
        <v>26</v>
      </c>
      <c r="H32" s="7">
        <v>7156183</v>
      </c>
      <c r="I32" s="8">
        <v>44316</v>
      </c>
      <c r="J32" s="4">
        <v>0</v>
      </c>
      <c r="K32" s="4">
        <v>13463</v>
      </c>
      <c r="L32" s="9"/>
    </row>
    <row r="33" spans="1:12" ht="15" x14ac:dyDescent="0.2">
      <c r="A33" s="4" t="s">
        <v>46</v>
      </c>
      <c r="B33" s="5" t="s">
        <v>47</v>
      </c>
      <c r="C33" s="6">
        <v>44314</v>
      </c>
      <c r="D33" s="5" t="s">
        <v>25</v>
      </c>
      <c r="E33" s="7">
        <v>1516</v>
      </c>
      <c r="F33" s="7">
        <v>1</v>
      </c>
      <c r="G33" s="5" t="s">
        <v>26</v>
      </c>
      <c r="H33" s="7">
        <v>36378446</v>
      </c>
      <c r="I33" s="8">
        <v>44316</v>
      </c>
      <c r="J33" s="4">
        <v>0</v>
      </c>
      <c r="K33" s="4">
        <v>11313</v>
      </c>
      <c r="L33" s="9"/>
    </row>
    <row r="34" spans="1:12" ht="15" x14ac:dyDescent="0.2">
      <c r="A34" s="4" t="s">
        <v>46</v>
      </c>
      <c r="B34" s="5" t="s">
        <v>47</v>
      </c>
      <c r="C34" s="6">
        <v>44316</v>
      </c>
      <c r="D34" s="5" t="s">
        <v>25</v>
      </c>
      <c r="E34" s="7">
        <v>1516</v>
      </c>
      <c r="F34" s="7">
        <v>1</v>
      </c>
      <c r="G34" s="5" t="s">
        <v>26</v>
      </c>
      <c r="H34" s="7">
        <v>7179377</v>
      </c>
      <c r="I34" s="8">
        <v>44316</v>
      </c>
      <c r="J34" s="4">
        <v>0</v>
      </c>
      <c r="K34" s="4">
        <v>8367716</v>
      </c>
      <c r="L34" s="9"/>
    </row>
    <row r="35" spans="1:12" ht="15" x14ac:dyDescent="0.2">
      <c r="A35" s="4" t="s">
        <v>46</v>
      </c>
      <c r="B35" s="5" t="s">
        <v>47</v>
      </c>
      <c r="C35" s="6">
        <v>44447</v>
      </c>
      <c r="D35" s="5" t="s">
        <v>25</v>
      </c>
      <c r="E35" s="7">
        <v>1530</v>
      </c>
      <c r="F35" s="7">
        <v>1</v>
      </c>
      <c r="G35" s="5" t="s">
        <v>26</v>
      </c>
      <c r="H35" s="7">
        <v>7607783</v>
      </c>
      <c r="I35" s="8">
        <v>44469</v>
      </c>
      <c r="J35" s="4">
        <v>0</v>
      </c>
      <c r="K35" s="4">
        <v>101832</v>
      </c>
      <c r="L35" s="9"/>
    </row>
    <row r="36" spans="1:12" ht="15" x14ac:dyDescent="0.2">
      <c r="A36" s="4" t="s">
        <v>46</v>
      </c>
      <c r="B36" s="5" t="s">
        <v>47</v>
      </c>
      <c r="C36" s="6">
        <v>44447</v>
      </c>
      <c r="D36" s="5" t="s">
        <v>25</v>
      </c>
      <c r="E36" s="7">
        <v>1530</v>
      </c>
      <c r="F36" s="7">
        <v>1</v>
      </c>
      <c r="G36" s="5" t="s">
        <v>26</v>
      </c>
      <c r="H36" s="7">
        <v>37528426</v>
      </c>
      <c r="I36" s="8">
        <v>44469</v>
      </c>
      <c r="J36" s="4">
        <v>0</v>
      </c>
      <c r="K36" s="4">
        <v>101832</v>
      </c>
      <c r="L36" s="9"/>
    </row>
    <row r="37" spans="1:12" ht="15" x14ac:dyDescent="0.2">
      <c r="A37" s="4" t="s">
        <v>46</v>
      </c>
      <c r="B37" s="5" t="s">
        <v>47</v>
      </c>
      <c r="C37" s="6">
        <v>44525</v>
      </c>
      <c r="D37" s="5" t="s">
        <v>25</v>
      </c>
      <c r="E37" s="7">
        <v>1536</v>
      </c>
      <c r="F37" s="7">
        <v>1</v>
      </c>
      <c r="G37" s="5" t="s">
        <v>26</v>
      </c>
      <c r="H37" s="7">
        <v>7860541</v>
      </c>
      <c r="I37" s="8">
        <v>44530</v>
      </c>
      <c r="J37" s="4">
        <v>0</v>
      </c>
      <c r="K37" s="4">
        <v>9649578</v>
      </c>
      <c r="L37" s="9"/>
    </row>
    <row r="38" spans="1:12" ht="15" x14ac:dyDescent="0.2">
      <c r="A38" s="4" t="s">
        <v>46</v>
      </c>
      <c r="B38" s="5" t="s">
        <v>47</v>
      </c>
      <c r="C38" s="6">
        <v>44551</v>
      </c>
      <c r="D38" s="5" t="s">
        <v>25</v>
      </c>
      <c r="E38" s="7">
        <v>1539</v>
      </c>
      <c r="F38" s="7">
        <v>1</v>
      </c>
      <c r="G38" s="5" t="s">
        <v>26</v>
      </c>
      <c r="H38" s="7">
        <v>7984645</v>
      </c>
      <c r="I38" s="8">
        <v>44561</v>
      </c>
      <c r="J38" s="4">
        <v>0</v>
      </c>
      <c r="K38" s="4">
        <v>118130</v>
      </c>
      <c r="L38" s="9"/>
    </row>
    <row r="39" spans="1:12" ht="15" x14ac:dyDescent="0.2">
      <c r="A39" s="4" t="s">
        <v>46</v>
      </c>
      <c r="B39" s="5" t="s">
        <v>47</v>
      </c>
      <c r="C39" s="6">
        <v>44551</v>
      </c>
      <c r="D39" s="5" t="s">
        <v>25</v>
      </c>
      <c r="E39" s="7">
        <v>1539</v>
      </c>
      <c r="F39" s="7">
        <v>1</v>
      </c>
      <c r="G39" s="5" t="s">
        <v>26</v>
      </c>
      <c r="H39" s="7">
        <v>38473573</v>
      </c>
      <c r="I39" s="8">
        <v>44561</v>
      </c>
      <c r="J39" s="4">
        <v>0</v>
      </c>
      <c r="K39" s="4">
        <v>118130</v>
      </c>
      <c r="L39" s="9"/>
    </row>
    <row r="40" spans="1:12" ht="15" customHeight="1" x14ac:dyDescent="0.2">
      <c r="A40" s="10"/>
      <c r="B40" s="10"/>
      <c r="C40" s="10"/>
      <c r="D40" s="126" t="s">
        <v>27</v>
      </c>
      <c r="E40" s="127"/>
      <c r="F40" s="128"/>
      <c r="G40" s="129"/>
      <c r="H40" s="130"/>
      <c r="I40" s="10"/>
      <c r="J40" s="11">
        <v>0</v>
      </c>
      <c r="K40" s="11"/>
      <c r="L40" s="12">
        <v>-19269993</v>
      </c>
    </row>
    <row r="41" spans="1:12" ht="15" customHeight="1" x14ac:dyDescent="0.2">
      <c r="A41" s="13"/>
      <c r="B41" s="13"/>
      <c r="C41" s="13"/>
      <c r="D41" s="136" t="s">
        <v>36</v>
      </c>
      <c r="E41" s="137"/>
      <c r="F41" s="138"/>
      <c r="G41" s="116"/>
      <c r="H41" s="118"/>
      <c r="I41" s="13"/>
      <c r="J41" s="14"/>
      <c r="K41" s="14"/>
      <c r="L41" s="19">
        <v>43968133</v>
      </c>
    </row>
  </sheetData>
  <mergeCells count="29">
    <mergeCell ref="D40:F40"/>
    <mergeCell ref="G40:H40"/>
    <mergeCell ref="D41:F41"/>
    <mergeCell ref="G41:H41"/>
    <mergeCell ref="D17:F17"/>
    <mergeCell ref="G17:H17"/>
    <mergeCell ref="D24:F24"/>
    <mergeCell ref="G24:H24"/>
    <mergeCell ref="D27:F27"/>
    <mergeCell ref="G27:H27"/>
    <mergeCell ref="D14:F14"/>
    <mergeCell ref="G14:H14"/>
    <mergeCell ref="A4:B4"/>
    <mergeCell ref="C4:H4"/>
    <mergeCell ref="A5:B5"/>
    <mergeCell ref="C5:H5"/>
    <mergeCell ref="A6:B6"/>
    <mergeCell ref="C6:H6"/>
    <mergeCell ref="A8:J8"/>
    <mergeCell ref="A9:J9"/>
    <mergeCell ref="A10:J10"/>
    <mergeCell ref="D12:E12"/>
    <mergeCell ref="G12:H12"/>
    <mergeCell ref="A1:B1"/>
    <mergeCell ref="C1:H1"/>
    <mergeCell ref="A2:B2"/>
    <mergeCell ref="C2:H2"/>
    <mergeCell ref="A3:B3"/>
    <mergeCell ref="C3:H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"/>
  <sheetViews>
    <sheetView workbookViewId="0">
      <selection activeCell="B11" sqref="B11"/>
    </sheetView>
  </sheetViews>
  <sheetFormatPr baseColWidth="10" defaultColWidth="14.5" defaultRowHeight="14" x14ac:dyDescent="0.2"/>
  <cols>
    <col min="1" max="1" width="14.5" style="70"/>
    <col min="2" max="2" width="24.33203125" style="70" customWidth="1"/>
    <col min="3" max="3" width="26.83203125" style="70" customWidth="1"/>
    <col min="4" max="4" width="22.83203125" style="70" customWidth="1"/>
    <col min="5" max="5" width="14.5" style="70"/>
    <col min="6" max="6" width="54" style="70" customWidth="1"/>
    <col min="7" max="16384" width="14.5" style="70"/>
  </cols>
  <sheetData>
    <row r="1" spans="1:6" ht="30" x14ac:dyDescent="0.2">
      <c r="A1" s="67" t="s">
        <v>206</v>
      </c>
      <c r="B1" s="67" t="s">
        <v>17</v>
      </c>
      <c r="C1" s="68" t="s">
        <v>207</v>
      </c>
      <c r="D1" s="69" t="s">
        <v>208</v>
      </c>
      <c r="E1" s="68" t="s">
        <v>209</v>
      </c>
      <c r="F1" s="68" t="s">
        <v>182</v>
      </c>
    </row>
    <row r="2" spans="1:6" x14ac:dyDescent="0.2">
      <c r="A2" s="71">
        <v>170</v>
      </c>
      <c r="B2" s="72">
        <v>44242</v>
      </c>
      <c r="C2" s="73" t="s">
        <v>210</v>
      </c>
      <c r="D2" s="74">
        <v>245162909</v>
      </c>
      <c r="E2" s="73" t="s">
        <v>211</v>
      </c>
      <c r="F2" s="73" t="s">
        <v>212</v>
      </c>
    </row>
    <row r="3" spans="1:6" ht="30" x14ac:dyDescent="0.2">
      <c r="A3" s="71">
        <v>169</v>
      </c>
      <c r="B3" s="72">
        <v>44413</v>
      </c>
      <c r="C3" s="73" t="s">
        <v>213</v>
      </c>
      <c r="D3" s="74">
        <v>13073850</v>
      </c>
      <c r="E3" s="75" t="s">
        <v>214</v>
      </c>
      <c r="F3" s="76" t="s">
        <v>215</v>
      </c>
    </row>
    <row r="4" spans="1:6" x14ac:dyDescent="0.2">
      <c r="A4" s="77">
        <v>171</v>
      </c>
      <c r="B4" s="78">
        <v>44481</v>
      </c>
      <c r="C4" s="73" t="s">
        <v>216</v>
      </c>
      <c r="D4" s="74">
        <v>41775932</v>
      </c>
      <c r="E4" s="73" t="s">
        <v>217</v>
      </c>
      <c r="F4" s="73" t="s">
        <v>218</v>
      </c>
    </row>
    <row r="5" spans="1:6" ht="30" x14ac:dyDescent="0.2">
      <c r="A5" s="79">
        <v>172</v>
      </c>
      <c r="B5" s="80">
        <v>44510</v>
      </c>
      <c r="C5" s="73" t="s">
        <v>219</v>
      </c>
      <c r="D5" s="74">
        <v>56420000</v>
      </c>
      <c r="E5" s="73" t="s">
        <v>220</v>
      </c>
      <c r="F5" s="76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Balance</vt:lpstr>
      <vt:lpstr>EERR</vt:lpstr>
      <vt:lpstr>Resumen F29</vt:lpstr>
      <vt:lpstr>Clientes</vt:lpstr>
      <vt:lpstr>Activo Fijo</vt:lpstr>
      <vt:lpstr>Proveedores</vt:lpstr>
      <vt:lpstr>Donaciones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Asistente-33</dc:creator>
  <cp:lastModifiedBy>Monserrat Moya</cp:lastModifiedBy>
  <dcterms:created xsi:type="dcterms:W3CDTF">2022-01-29T21:09:57Z</dcterms:created>
  <dcterms:modified xsi:type="dcterms:W3CDTF">2022-10-26T01:05:15Z</dcterms:modified>
</cp:coreProperties>
</file>