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8_{8A845217-BF49-43AC-BF5E-1DB14B2E96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lance Clasificado " sheetId="2" r:id="rId1"/>
    <sheet name="EERR" sheetId="6" r:id="rId2"/>
    <sheet name="EERR Mensual" sheetId="5" r:id="rId3"/>
    <sheet name="Balance 8 columnas" sheetId="1" r:id="rId4"/>
    <sheet name="Análisis" sheetId="7" r:id="rId5"/>
  </sheets>
  <definedNames>
    <definedName name="_xlnm.Print_Area" localSheetId="3">'Balance 8 columnas'!$A$1:$I$42</definedName>
    <definedName name="_xlnm.Print_Area" localSheetId="0">'Balance Clasificado '!$B$1:$F$31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" l="1"/>
  <c r="B12" i="7"/>
  <c r="F16" i="2" l="1"/>
  <c r="F18" i="2" s="1"/>
  <c r="C13" i="2"/>
  <c r="C18" i="2" s="1"/>
  <c r="I40" i="1"/>
  <c r="H40" i="1"/>
  <c r="G40" i="1"/>
  <c r="F40" i="1"/>
  <c r="E40" i="1"/>
  <c r="E42" i="1" s="1"/>
  <c r="D40" i="1"/>
  <c r="D42" i="1" s="1"/>
  <c r="C40" i="1"/>
  <c r="C42" i="1" s="1"/>
  <c r="B40" i="1"/>
  <c r="B42" i="1" s="1"/>
  <c r="F41" i="1" l="1"/>
  <c r="F42" i="1" s="1"/>
  <c r="G41" i="1"/>
  <c r="G42" i="1" s="1"/>
  <c r="H41" i="1"/>
  <c r="H42" i="1" s="1"/>
  <c r="I41" i="1"/>
  <c r="I42" i="1" s="1"/>
</calcChain>
</file>

<file path=xl/sharedStrings.xml><?xml version="1.0" encoding="utf-8"?>
<sst xmlns="http://schemas.openxmlformats.org/spreadsheetml/2006/main" count="231" uniqueCount="154">
  <si>
    <t>Razon Social:</t>
  </si>
  <si>
    <t>FUNDACI�N LO QUE DE VERDAD IMPORTA CHILE</t>
  </si>
  <si>
    <t>RUT:</t>
  </si>
  <si>
    <t>65129579-3</t>
  </si>
  <si>
    <t xml:space="preserve">Direccion: </t>
  </si>
  <si>
    <t/>
  </si>
  <si>
    <t xml:space="preserve">Representante Legal: </t>
  </si>
  <si>
    <t>Giro Comercial</t>
  </si>
  <si>
    <t xml:space="preserve">BALANCE GENERAL </t>
  </si>
  <si>
    <t>EJERCICIO DE ENERO A DICIEMBRE DEL 2024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</si>
  <si>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</si>
  <si>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</si>
  <si>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</si>
  <si>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</si>
  <si>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</si>
  <si>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</si>
  <si>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</si>
  <si>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</si>
  <si>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</si>
  <si>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</si>
  <si>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</si>
  <si>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</si>
  <si>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</si>
  <si>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1.01.01.01 Caja</t>
  </si>
  <si>
    <t>1.02.01.01 Banco Security en CLP #926468920</t>
  </si>
  <si>
    <t>1.05.01.01 Clientes por Cobrar</t>
  </si>
  <si>
    <t>1.06.01.01 Documentos por Cobrar</t>
  </si>
  <si>
    <t>1.06.03.03 Accionistas por cobrar</t>
  </si>
  <si>
    <t>1.08.02.01 IVA Crédito</t>
  </si>
  <si>
    <t>2.03.02.01 Honorarios por Pagar</t>
  </si>
  <si>
    <t>2.04.01.01 Proveedores por Pagar</t>
  </si>
  <si>
    <t>2.06.02.01 IVA Débito</t>
  </si>
  <si>
    <t>2.07.02.01 Retención Honorarios por Pagar</t>
  </si>
  <si>
    <t>2.12.01.01 Capital Suscrito &amp; Pagado</t>
  </si>
  <si>
    <t>2.12.01.02 Capital Suscrito por pagar</t>
  </si>
  <si>
    <t>3.02.01.01 Honorarios de Personal</t>
  </si>
  <si>
    <t>3.03.02.01 Telefonía Fija &amp; Internet</t>
  </si>
  <si>
    <t>3.05.02.01 Servicios Audiovisuales</t>
  </si>
  <si>
    <t>3.05.02.04 Licencias SaaS &amp; Suscripciones</t>
  </si>
  <si>
    <t>3.05.02.07 Servicios de Alimentación</t>
  </si>
  <si>
    <t>3.05.02.08 Transportes y traslados</t>
  </si>
  <si>
    <t>3.07.01.01 Gastos de promoción y marketing</t>
  </si>
  <si>
    <t>3.08.01.02 Gastos de Representación</t>
  </si>
  <si>
    <t>3.08.01.03 Gastos de Viajes</t>
  </si>
  <si>
    <t>3.10.01.01 Patentes y Derechos Municipales</t>
  </si>
  <si>
    <t>3.11.04.01 Diferencia tipo de cambio</t>
  </si>
  <si>
    <t>4.01.01.01 Asesorías / Servicios Prestados</t>
  </si>
  <si>
    <t>4.01.01.02 Centro Educativos Aliados</t>
  </si>
  <si>
    <t>4.01.01.03 Ingresos por Convenios o Donaciones</t>
  </si>
  <si>
    <t>4.01.01.04 Marketing Congresos</t>
  </si>
  <si>
    <t>4.02.01.01 Otros Ingresos No Operacionales</t>
  </si>
  <si>
    <t>Sub-total</t>
  </si>
  <si>
    <t>Ganancia o Pérdida</t>
  </si>
  <si>
    <t>Total</t>
  </si>
  <si>
    <t>De acuerdo a lo estipulado en el Artículo No 100 del Código Tributario,dejo constancia que los datos para la confeccion del presente Balance,han sido proporcionados por el Contribuyente en calidad de fidedigna.</t>
  </si>
  <si>
    <t>Contador</t>
  </si>
  <si>
    <t>Total Pasivo+Patrimonio</t>
  </si>
  <si>
    <t>Total Activo</t>
  </si>
  <si>
    <t>Pérdida / Utilidad</t>
  </si>
  <si>
    <t>Capital Suscrito &amp; Pagado</t>
  </si>
  <si>
    <t>Otros Activos</t>
  </si>
  <si>
    <t>Patrimonio</t>
  </si>
  <si>
    <t>Activo Fijo</t>
  </si>
  <si>
    <t>IVA Crédito</t>
  </si>
  <si>
    <t>Pasivo Largo Plazo</t>
  </si>
  <si>
    <t>Otros por Cobrar</t>
  </si>
  <si>
    <t>Retención Honorarios por Pagar</t>
  </si>
  <si>
    <t>Documentos por Cobrar</t>
  </si>
  <si>
    <t>IVA Débito</t>
  </si>
  <si>
    <t>Clientes por Cobrar</t>
  </si>
  <si>
    <t>Proveedores por Pagar</t>
  </si>
  <si>
    <t>Banco</t>
  </si>
  <si>
    <t>Honorarios por Pagar</t>
  </si>
  <si>
    <t>Caja</t>
  </si>
  <si>
    <t>Pasivo Circulante</t>
  </si>
  <si>
    <t>Activo Circulante</t>
  </si>
  <si>
    <t>Monto</t>
  </si>
  <si>
    <t>Cuenta</t>
  </si>
  <si>
    <t>01-01-2024 a 31-12-2024</t>
  </si>
  <si>
    <t xml:space="preserve">Desde: </t>
  </si>
  <si>
    <t>RUT</t>
  </si>
  <si>
    <t>Balance Clasificado de</t>
  </si>
  <si>
    <t>FUNDACIÓN LO QUE DE VERDAD IMPORTA CHILE</t>
  </si>
  <si>
    <t>Estado de Resultados de</t>
  </si>
  <si>
    <t xml:space="preserve">Tipo: </t>
  </si>
  <si>
    <t>Financiero</t>
  </si>
  <si>
    <t xml:space="preserve">Año: </t>
  </si>
  <si>
    <t>2024</t>
  </si>
  <si>
    <t xml:space="preserve">Centros de Costo: </t>
  </si>
  <si>
    <t>No</t>
  </si>
  <si>
    <t xml:space="preserve">Exportado por Jenny Navarro el: </t>
  </si>
  <si>
    <t>Cuentas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</si>
  <si>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</si>
  <si>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</si>
  <si>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</si>
  <si>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</si>
  <si>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</si>
  <si>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</si>
  <si>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</si>
  <si>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</si>
  <si>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</si>
  <si>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</si>
  <si>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</si>
  <si>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</si>
  <si>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Acumulado</t>
  </si>
  <si>
    <t>Ingresos Operacionales</t>
  </si>
  <si>
    <t xml:space="preserve">  4.01.01.02 Centro Educativos Aliados</t>
  </si>
  <si>
    <t xml:space="preserve">  4.01.01.03 Ingresos por Convenios o Donaciones</t>
  </si>
  <si>
    <t xml:space="preserve">  4.01.01.04 Marketing Congresos</t>
  </si>
  <si>
    <t>Costo de Ventas</t>
  </si>
  <si>
    <t xml:space="preserve">  3.02.01.01 Honorarios de Personal</t>
  </si>
  <si>
    <t xml:space="preserve">  3.05.02.01 Servicios Audiovisuales</t>
  </si>
  <si>
    <t xml:space="preserve">  3.05.02.04 Licencias SaaS &amp; Suscripciones</t>
  </si>
  <si>
    <t xml:space="preserve">  3.05.02.07 Servicios de Alimentación</t>
  </si>
  <si>
    <t xml:space="preserve">  3.05.02.08 Transportes y traslados</t>
  </si>
  <si>
    <t>Gastos de Administración y Ventas</t>
  </si>
  <si>
    <t xml:space="preserve">  3.03.02.01 Telefonía Fija &amp; Internet</t>
  </si>
  <si>
    <t xml:space="preserve">  3.07.01.01 Gastos de promoción y marketing</t>
  </si>
  <si>
    <t xml:space="preserve">  3.08.01.02 Gastos de Representación</t>
  </si>
  <si>
    <t xml:space="preserve">  3.08.01.03 Gastos de Viajes</t>
  </si>
  <si>
    <t xml:space="preserve">  3.10.01.01 Patentes y Derechos Municipales</t>
  </si>
  <si>
    <t>Resultado Operacional</t>
  </si>
  <si>
    <t>Gasto No Operacional</t>
  </si>
  <si>
    <t xml:space="preserve">  3.11.04.01 Diferencia tipo de cambio</t>
  </si>
  <si>
    <t>Ingreso No Operacional</t>
  </si>
  <si>
    <t xml:space="preserve">  4.02.01.01 Otros Ingresos No Operacionales</t>
  </si>
  <si>
    <t>Resultado No Operacional</t>
  </si>
  <si>
    <t>Resultado Antes de Impuesto</t>
  </si>
  <si>
    <t>Impuesto</t>
  </si>
  <si>
    <t>Utilidad Neta</t>
  </si>
  <si>
    <t>Utilidad Neta Acumulada</t>
  </si>
  <si>
    <t>2025-01-10 17:44:20</t>
  </si>
  <si>
    <t xml:space="preserve">  3.05.01.02 Asesorías y Servicios Legales</t>
  </si>
  <si>
    <t>ESTADO DE RESULTADOS</t>
  </si>
  <si>
    <t>Débito</t>
  </si>
  <si>
    <t>Obligación</t>
  </si>
  <si>
    <t>Contraparte</t>
  </si>
  <si>
    <t>Factura Exenta</t>
  </si>
  <si>
    <t>87019100-6</t>
  </si>
  <si>
    <t>Soc Educativa Patris Spa</t>
  </si>
  <si>
    <t>Crédito</t>
  </si>
  <si>
    <t>Nº Documento</t>
  </si>
  <si>
    <t>Retención Boleta de Servicios de Terceros</t>
  </si>
  <si>
    <t>9354863-9</t>
  </si>
  <si>
    <t>Felipe Sahli Lecaros</t>
  </si>
  <si>
    <t>15377959-7</t>
  </si>
  <si>
    <t>Sara Maria Cerda Jaramillo</t>
  </si>
  <si>
    <t>15314321-8</t>
  </si>
  <si>
    <t>Matías Ramón Infante Middleton</t>
  </si>
  <si>
    <t>13832679-9</t>
  </si>
  <si>
    <t>Macarena Bezanilla Zanartu</t>
  </si>
  <si>
    <t>Retención Boleta Honorarios</t>
  </si>
  <si>
    <t>18641254-0</t>
  </si>
  <si>
    <t>Sofia Daniela Chiesa O Casagra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</si>
</sst>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&quot;&quot;#,##0;[Red]\-&quot;&quot;#,##0"/>
    <numFmt numFmtId="165" formatCode="#,##0;[Red]\(#,##0\)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BAFEA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41" fontId="0" fillId="0" borderId="0" xfId="1" applyFont="1"/>
    <xf numFmtId="41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0" xfId="0" applyFont="1" applyAlignme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1" applyFont="1"/>
    <xf numFmtId="165" fontId="0" fillId="0" borderId="0" xfId="0" applyNumberFormat="1"/>
    <xf numFmtId="165" fontId="6" fillId="0" borderId="0" xfId="0" applyNumberFormat="1" applyFont="1"/>
    <xf numFmtId="41" fontId="6" fillId="0" borderId="0" xfId="1" applyFont="1" applyFill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1" fontId="0" fillId="0" borderId="4" xfId="1" applyFont="1" applyBorder="1" applyAlignment="1">
      <alignment horizontal="center" vertical="center" wrapText="1"/>
    </xf>
    <xf numFmtId="0" fontId="0" fillId="0" borderId="4" xfId="0" applyBorder="1"/>
    <xf numFmtId="41" fontId="0" fillId="0" borderId="4" xfId="1" applyFont="1" applyBorder="1"/>
    <xf numFmtId="41" fontId="0" fillId="0" borderId="4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A455-F3AE-42C2-B231-EDBDBE3312D9}">
  <sheetPr>
    <pageSetUpPr fitToPage="1"/>
  </sheetPr>
  <dimension ref="B1:F32"/>
  <sheetViews>
    <sheetView showGridLines="0" tabSelected="1" zoomScale="80" zoomScaleNormal="80" workbookViewId="0">
      <selection activeCell="H15" sqref="H15"/>
    </sheetView>
  </sheetViews>
  <sheetFormatPr baseColWidth="10" defaultColWidth="8.7265625" defaultRowHeight="14.5" x14ac:dyDescent="0.35"/>
  <cols>
    <col min="1" max="1" width="4.1796875" customWidth="1"/>
    <col min="2" max="2" width="38" customWidth="1"/>
    <col min="3" max="3" width="20" style="17" customWidth="1"/>
    <col min="4" max="4" width="3.453125" customWidth="1"/>
    <col min="5" max="5" width="38" customWidth="1"/>
    <col min="6" max="6" width="20" style="17" customWidth="1"/>
  </cols>
  <sheetData>
    <row r="1" spans="2:6" x14ac:dyDescent="0.35">
      <c r="B1" s="27" t="s">
        <v>81</v>
      </c>
      <c r="C1" s="27" t="s">
        <v>82</v>
      </c>
      <c r="D1" s="27"/>
      <c r="E1" s="27"/>
    </row>
    <row r="2" spans="2:6" x14ac:dyDescent="0.35">
      <c r="B2" s="27" t="s">
        <v>80</v>
      </c>
      <c r="C2" s="27" t="s">
        <v>3</v>
      </c>
      <c r="D2" s="27"/>
      <c r="E2" s="27"/>
    </row>
    <row r="3" spans="2:6" x14ac:dyDescent="0.35">
      <c r="B3" s="27" t="s">
        <v>79</v>
      </c>
      <c r="C3" s="27" t="s">
        <v>78</v>
      </c>
      <c r="D3" s="27"/>
      <c r="E3" s="27"/>
    </row>
    <row r="5" spans="2:6" x14ac:dyDescent="0.35">
      <c r="B5" s="19"/>
      <c r="C5" s="19"/>
      <c r="E5" s="19"/>
      <c r="F5" s="19"/>
    </row>
    <row r="6" spans="2:6" x14ac:dyDescent="0.35">
      <c r="B6" s="1" t="s">
        <v>77</v>
      </c>
      <c r="C6" s="18" t="s">
        <v>76</v>
      </c>
      <c r="E6" s="1" t="s">
        <v>77</v>
      </c>
      <c r="F6" s="18" t="s">
        <v>76</v>
      </c>
    </row>
    <row r="7" spans="2:6" x14ac:dyDescent="0.35">
      <c r="B7" t="s">
        <v>73</v>
      </c>
      <c r="C7" s="17">
        <v>500000</v>
      </c>
      <c r="E7" t="s">
        <v>72</v>
      </c>
      <c r="F7" s="17">
        <v>0</v>
      </c>
    </row>
    <row r="8" spans="2:6" x14ac:dyDescent="0.35">
      <c r="B8" t="s">
        <v>71</v>
      </c>
      <c r="C8" s="17">
        <v>18514298</v>
      </c>
      <c r="E8" t="s">
        <v>70</v>
      </c>
      <c r="F8" s="17">
        <v>0</v>
      </c>
    </row>
    <row r="9" spans="2:6" x14ac:dyDescent="0.35">
      <c r="B9" t="s">
        <v>69</v>
      </c>
      <c r="C9" s="17">
        <v>1149723</v>
      </c>
      <c r="E9" t="s">
        <v>68</v>
      </c>
      <c r="F9" s="17">
        <v>0</v>
      </c>
    </row>
    <row r="10" spans="2:6" x14ac:dyDescent="0.35">
      <c r="B10" t="s">
        <v>67</v>
      </c>
      <c r="C10" s="17">
        <v>0</v>
      </c>
      <c r="E10" t="s">
        <v>66</v>
      </c>
      <c r="F10" s="17">
        <v>621739</v>
      </c>
    </row>
    <row r="11" spans="2:6" x14ac:dyDescent="0.35">
      <c r="B11" t="s">
        <v>65</v>
      </c>
      <c r="C11" s="17">
        <v>0</v>
      </c>
      <c r="E11" s="20" t="s">
        <v>74</v>
      </c>
      <c r="F11" s="17">
        <v>621739</v>
      </c>
    </row>
    <row r="12" spans="2:6" x14ac:dyDescent="0.35">
      <c r="B12" t="s">
        <v>63</v>
      </c>
      <c r="C12" s="17">
        <v>721129</v>
      </c>
      <c r="E12" s="20" t="s">
        <v>64</v>
      </c>
      <c r="F12" s="17">
        <v>0</v>
      </c>
    </row>
    <row r="13" spans="2:6" x14ac:dyDescent="0.35">
      <c r="B13" s="20" t="s">
        <v>75</v>
      </c>
      <c r="C13" s="17">
        <f>SUM(C7:C12)</f>
        <v>20885150</v>
      </c>
    </row>
    <row r="14" spans="2:6" x14ac:dyDescent="0.35">
      <c r="B14" s="20" t="s">
        <v>62</v>
      </c>
      <c r="C14" s="17">
        <v>0</v>
      </c>
      <c r="E14" t="s">
        <v>59</v>
      </c>
      <c r="F14" s="17">
        <v>500000</v>
      </c>
    </row>
    <row r="15" spans="2:6" x14ac:dyDescent="0.35">
      <c r="B15" s="20" t="s">
        <v>60</v>
      </c>
      <c r="C15" s="17">
        <v>0</v>
      </c>
      <c r="E15" s="21" t="s">
        <v>58</v>
      </c>
      <c r="F15" s="17">
        <v>19763411</v>
      </c>
    </row>
    <row r="16" spans="2:6" x14ac:dyDescent="0.35">
      <c r="E16" s="20" t="s">
        <v>61</v>
      </c>
      <c r="F16" s="17">
        <f>SUM(F14:F15)</f>
        <v>20263411</v>
      </c>
    </row>
    <row r="17" spans="2:6" x14ac:dyDescent="0.35">
      <c r="C17" s="20"/>
      <c r="D17" s="20"/>
    </row>
    <row r="18" spans="2:6" x14ac:dyDescent="0.35">
      <c r="B18" s="20" t="s">
        <v>57</v>
      </c>
      <c r="C18" s="17">
        <f>+C13+C14+C15</f>
        <v>20885150</v>
      </c>
      <c r="E18" s="20" t="s">
        <v>56</v>
      </c>
      <c r="F18" s="17">
        <f>+F11+F12+F16</f>
        <v>20885150</v>
      </c>
    </row>
    <row r="21" spans="2:6" x14ac:dyDescent="0.35">
      <c r="B21" s="27" t="s">
        <v>133</v>
      </c>
      <c r="C21" s="28"/>
    </row>
    <row r="23" spans="2:6" x14ac:dyDescent="0.35">
      <c r="B23" s="26" t="s">
        <v>105</v>
      </c>
      <c r="C23" s="29">
        <v>58321789</v>
      </c>
    </row>
    <row r="24" spans="2:6" x14ac:dyDescent="0.35">
      <c r="B24" s="26" t="s">
        <v>109</v>
      </c>
      <c r="C24" s="29">
        <v>-19395064</v>
      </c>
    </row>
    <row r="25" spans="2:6" x14ac:dyDescent="0.35">
      <c r="B25" s="26" t="s">
        <v>115</v>
      </c>
      <c r="C25" s="29">
        <v>-19200365</v>
      </c>
    </row>
    <row r="26" spans="2:6" x14ac:dyDescent="0.35">
      <c r="B26" s="1" t="s">
        <v>121</v>
      </c>
      <c r="C26" s="30">
        <v>19726360</v>
      </c>
    </row>
    <row r="27" spans="2:6" x14ac:dyDescent="0.35">
      <c r="B27" s="26" t="s">
        <v>124</v>
      </c>
      <c r="C27" s="29">
        <v>37051</v>
      </c>
    </row>
    <row r="28" spans="2:6" x14ac:dyDescent="0.35">
      <c r="B28" s="27" t="s">
        <v>126</v>
      </c>
      <c r="C28" s="30">
        <v>37051</v>
      </c>
    </row>
    <row r="29" spans="2:6" x14ac:dyDescent="0.35">
      <c r="B29" s="1" t="s">
        <v>127</v>
      </c>
      <c r="C29" s="30">
        <v>19763411</v>
      </c>
    </row>
    <row r="30" spans="2:6" x14ac:dyDescent="0.35">
      <c r="B30" s="26" t="s">
        <v>128</v>
      </c>
      <c r="C30" s="17">
        <v>0</v>
      </c>
    </row>
    <row r="31" spans="2:6" x14ac:dyDescent="0.35">
      <c r="B31" s="1" t="s">
        <v>129</v>
      </c>
      <c r="C31" s="30">
        <v>19763411</v>
      </c>
      <c r="D31" s="27"/>
    </row>
    <row r="32" spans="2:6" x14ac:dyDescent="0.35">
      <c r="B32" s="26"/>
      <c r="C32" s="29"/>
    </row>
  </sheetData>
  <mergeCells count="2">
    <mergeCell ref="B5:C5"/>
    <mergeCell ref="E5:F5"/>
  </mergeCells>
  <pageMargins left="0.70866141732283472" right="0.70866141732283472" top="0.74803149606299213" bottom="0.74803149606299213" header="0.31496062992125984" footer="0.31496062992125984"/>
  <pageSetup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036C-FAC3-4E3C-9A84-A238251C5B46}">
  <dimension ref="A1:B35"/>
  <sheetViews>
    <sheetView showGridLines="0" zoomScale="90" zoomScaleNormal="90" workbookViewId="0">
      <selection activeCell="J11" sqref="J11"/>
    </sheetView>
  </sheetViews>
  <sheetFormatPr baseColWidth="10" defaultColWidth="8.7265625" defaultRowHeight="14.5" x14ac:dyDescent="0.35"/>
  <cols>
    <col min="1" max="1" width="40" customWidth="1"/>
    <col min="2" max="2" width="14" customWidth="1"/>
  </cols>
  <sheetData>
    <row r="1" spans="1:2" x14ac:dyDescent="0.35">
      <c r="A1" t="s">
        <v>83</v>
      </c>
      <c r="B1" t="s">
        <v>1</v>
      </c>
    </row>
    <row r="2" spans="1:2" x14ac:dyDescent="0.35">
      <c r="A2" t="s">
        <v>80</v>
      </c>
      <c r="B2" t="s">
        <v>3</v>
      </c>
    </row>
    <row r="3" spans="1:2" x14ac:dyDescent="0.35">
      <c r="A3" t="s">
        <v>84</v>
      </c>
      <c r="B3" t="s">
        <v>85</v>
      </c>
    </row>
    <row r="4" spans="1:2" x14ac:dyDescent="0.35">
      <c r="A4" t="s">
        <v>86</v>
      </c>
      <c r="B4" t="s">
        <v>87</v>
      </c>
    </row>
    <row r="5" spans="1:2" x14ac:dyDescent="0.35">
      <c r="A5" t="s">
        <v>88</v>
      </c>
      <c r="B5" t="s">
        <v>89</v>
      </c>
    </row>
    <row r="6" spans="1:2" x14ac:dyDescent="0.35">
      <c r="A6" t="s">
        <v>90</v>
      </c>
      <c r="B6" t="s">
        <v>131</v>
      </c>
    </row>
    <row r="8" spans="1:2" x14ac:dyDescent="0.35">
      <c r="A8" s="22" t="s">
        <v>91</v>
      </c>
      <c r="B8" s="23" t="s">
        <v>104</v>
      </c>
    </row>
    <row r="9" spans="1:2" x14ac:dyDescent="0.35">
      <c r="A9" s="24" t="s">
        <v>105</v>
      </c>
      <c r="B9" s="25">
        <v>58321789</v>
      </c>
    </row>
    <row r="10" spans="1:2" x14ac:dyDescent="0.35">
      <c r="A10" t="s">
        <v>106</v>
      </c>
      <c r="B10" s="16">
        <v>10770011</v>
      </c>
    </row>
    <row r="11" spans="1:2" x14ac:dyDescent="0.35">
      <c r="A11" t="s">
        <v>107</v>
      </c>
      <c r="B11" s="16">
        <v>28402000</v>
      </c>
    </row>
    <row r="12" spans="1:2" x14ac:dyDescent="0.35">
      <c r="A12" t="s">
        <v>108</v>
      </c>
      <c r="B12" s="16">
        <v>19149778</v>
      </c>
    </row>
    <row r="13" spans="1:2" x14ac:dyDescent="0.35">
      <c r="A13" s="24" t="s">
        <v>109</v>
      </c>
      <c r="B13" s="25">
        <v>-19395064</v>
      </c>
    </row>
    <row r="14" spans="1:2" x14ac:dyDescent="0.35">
      <c r="A14" t="s">
        <v>110</v>
      </c>
      <c r="B14" s="16">
        <v>-11774411</v>
      </c>
    </row>
    <row r="15" spans="1:2" x14ac:dyDescent="0.35">
      <c r="A15" t="s">
        <v>111</v>
      </c>
      <c r="B15" s="16">
        <v>-2099925</v>
      </c>
    </row>
    <row r="16" spans="1:2" x14ac:dyDescent="0.35">
      <c r="A16" t="s">
        <v>112</v>
      </c>
      <c r="B16" s="16">
        <v>-264282</v>
      </c>
    </row>
    <row r="17" spans="1:2" x14ac:dyDescent="0.35">
      <c r="A17" t="s">
        <v>113</v>
      </c>
      <c r="B17" s="16">
        <v>-527326</v>
      </c>
    </row>
    <row r="18" spans="1:2" x14ac:dyDescent="0.35">
      <c r="A18" t="s">
        <v>114</v>
      </c>
      <c r="B18" s="16">
        <v>-4729120</v>
      </c>
    </row>
    <row r="19" spans="1:2" x14ac:dyDescent="0.35">
      <c r="A19" s="24" t="s">
        <v>115</v>
      </c>
      <c r="B19" s="25">
        <v>-19200365</v>
      </c>
    </row>
    <row r="20" spans="1:2" x14ac:dyDescent="0.35">
      <c r="A20" t="s">
        <v>116</v>
      </c>
      <c r="B20" s="16">
        <v>-129403</v>
      </c>
    </row>
    <row r="21" spans="1:2" x14ac:dyDescent="0.35">
      <c r="A21" t="s">
        <v>132</v>
      </c>
      <c r="B21" s="16">
        <v>-2778921</v>
      </c>
    </row>
    <row r="22" spans="1:2" x14ac:dyDescent="0.35">
      <c r="A22" t="s">
        <v>117</v>
      </c>
      <c r="B22" s="16">
        <v>-3513858</v>
      </c>
    </row>
    <row r="23" spans="1:2" x14ac:dyDescent="0.35">
      <c r="A23" t="s">
        <v>118</v>
      </c>
      <c r="B23" s="16">
        <v>-1097905</v>
      </c>
    </row>
    <row r="24" spans="1:2" x14ac:dyDescent="0.35">
      <c r="A24" t="s">
        <v>119</v>
      </c>
      <c r="B24" s="16">
        <v>-11571971</v>
      </c>
    </row>
    <row r="25" spans="1:2" x14ac:dyDescent="0.35">
      <c r="A25" t="s">
        <v>120</v>
      </c>
      <c r="B25" s="16">
        <v>-108307</v>
      </c>
    </row>
    <row r="26" spans="1:2" x14ac:dyDescent="0.35">
      <c r="A26" s="24" t="s">
        <v>121</v>
      </c>
      <c r="B26" s="25">
        <v>19726360</v>
      </c>
    </row>
    <row r="27" spans="1:2" x14ac:dyDescent="0.35">
      <c r="A27" s="24" t="s">
        <v>122</v>
      </c>
      <c r="B27" s="25">
        <v>1</v>
      </c>
    </row>
    <row r="28" spans="1:2" x14ac:dyDescent="0.35">
      <c r="A28" t="s">
        <v>123</v>
      </c>
      <c r="B28" s="16">
        <v>1</v>
      </c>
    </row>
    <row r="29" spans="1:2" x14ac:dyDescent="0.35">
      <c r="A29" s="24" t="s">
        <v>124</v>
      </c>
      <c r="B29" s="25">
        <v>37050</v>
      </c>
    </row>
    <row r="30" spans="1:2" x14ac:dyDescent="0.35">
      <c r="A30" t="s">
        <v>125</v>
      </c>
      <c r="B30" s="16">
        <v>37050</v>
      </c>
    </row>
    <row r="31" spans="1:2" x14ac:dyDescent="0.35">
      <c r="A31" t="s">
        <v>126</v>
      </c>
      <c r="B31" s="25">
        <v>37051</v>
      </c>
    </row>
    <row r="32" spans="1:2" x14ac:dyDescent="0.35">
      <c r="A32" s="24" t="s">
        <v>127</v>
      </c>
      <c r="B32" s="25">
        <v>19763411</v>
      </c>
    </row>
    <row r="33" spans="1:2" x14ac:dyDescent="0.35">
      <c r="A33" s="24" t="s">
        <v>128</v>
      </c>
      <c r="B33" s="25">
        <v>0</v>
      </c>
    </row>
    <row r="34" spans="1:2" x14ac:dyDescent="0.35">
      <c r="A34" s="24" t="s">
        <v>129</v>
      </c>
      <c r="B34" s="25">
        <v>19763411</v>
      </c>
    </row>
    <row r="35" spans="1:2" x14ac:dyDescent="0.35">
      <c r="A35" s="24" t="s">
        <v>130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2D95-7058-4EB0-BEDC-644CDF44EF1A}">
  <sheetPr>
    <pageSetUpPr fitToPage="1"/>
  </sheetPr>
  <dimension ref="A1:N35"/>
  <sheetViews>
    <sheetView showGridLines="0"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9" sqref="E29"/>
    </sheetView>
  </sheetViews>
  <sheetFormatPr baseColWidth="10" defaultColWidth="8.7265625" defaultRowHeight="14.5" x14ac:dyDescent="0.35"/>
  <cols>
    <col min="1" max="1" width="40" customWidth="1"/>
    <col min="2" max="14" width="14" customWidth="1"/>
  </cols>
  <sheetData>
    <row r="1" spans="1:14" x14ac:dyDescent="0.35">
      <c r="A1" t="s">
        <v>83</v>
      </c>
      <c r="B1" t="s">
        <v>1</v>
      </c>
    </row>
    <row r="2" spans="1:14" x14ac:dyDescent="0.35">
      <c r="A2" t="s">
        <v>80</v>
      </c>
      <c r="B2" t="s">
        <v>3</v>
      </c>
    </row>
    <row r="3" spans="1:14" x14ac:dyDescent="0.35">
      <c r="A3" t="s">
        <v>84</v>
      </c>
      <c r="B3" t="s">
        <v>85</v>
      </c>
    </row>
    <row r="4" spans="1:14" x14ac:dyDescent="0.35">
      <c r="A4" t="s">
        <v>86</v>
      </c>
      <c r="B4" t="s">
        <v>87</v>
      </c>
    </row>
    <row r="5" spans="1:14" x14ac:dyDescent="0.35">
      <c r="A5" t="s">
        <v>88</v>
      </c>
      <c r="B5" t="s">
        <v>89</v>
      </c>
    </row>
    <row r="6" spans="1:14" x14ac:dyDescent="0.35">
      <c r="A6" t="s">
        <v>90</v>
      </c>
      <c r="B6" t="s">
        <v>131</v>
      </c>
    </row>
    <row r="8" spans="1:14" x14ac:dyDescent="0.35">
      <c r="A8" s="22" t="s">
        <v>91</v>
      </c>
      <c r="B8" s="23" t="s">
        <v>92</v>
      </c>
      <c r="C8" s="23" t="s">
        <v>93</v>
      </c>
      <c r="D8" s="23" t="s">
        <v>94</v>
      </c>
      <c r="E8" s="23" t="s">
        <v>95</v>
      </c>
      <c r="F8" s="23" t="s">
        <v>96</v>
      </c>
      <c r="G8" s="23" t="s">
        <v>97</v>
      </c>
      <c r="H8" s="23" t="s">
        <v>98</v>
      </c>
      <c r="I8" s="23" t="s">
        <v>99</v>
      </c>
      <c r="J8" s="23" t="s">
        <v>100</v>
      </c>
      <c r="K8" s="23" t="s">
        <v>101</v>
      </c>
      <c r="L8" s="23" t="s">
        <v>102</v>
      </c>
      <c r="M8" s="23" t="s">
        <v>103</v>
      </c>
      <c r="N8" s="23" t="s">
        <v>104</v>
      </c>
    </row>
    <row r="9" spans="1:14" x14ac:dyDescent="0.35">
      <c r="A9" s="24" t="s">
        <v>105</v>
      </c>
      <c r="B9" s="25">
        <v>0</v>
      </c>
      <c r="C9" s="25">
        <v>0</v>
      </c>
      <c r="D9" s="25">
        <v>0</v>
      </c>
      <c r="E9" s="25">
        <v>30311746</v>
      </c>
      <c r="F9" s="25">
        <v>10994997</v>
      </c>
      <c r="G9" s="25">
        <v>8713336</v>
      </c>
      <c r="H9" s="25">
        <v>0</v>
      </c>
      <c r="I9" s="25">
        <v>0</v>
      </c>
      <c r="J9" s="25">
        <v>250000</v>
      </c>
      <c r="K9" s="25">
        <v>0</v>
      </c>
      <c r="L9" s="25">
        <v>0</v>
      </c>
      <c r="M9" s="25">
        <v>8051710</v>
      </c>
      <c r="N9" s="25">
        <v>58321789</v>
      </c>
    </row>
    <row r="10" spans="1:14" x14ac:dyDescent="0.35">
      <c r="A10" t="s">
        <v>106</v>
      </c>
      <c r="B10" s="16">
        <v>0</v>
      </c>
      <c r="C10" s="16">
        <v>0</v>
      </c>
      <c r="D10" s="16">
        <v>0</v>
      </c>
      <c r="E10" s="16">
        <v>2159746</v>
      </c>
      <c r="F10" s="16">
        <v>558555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8051710</v>
      </c>
      <c r="N10" s="16">
        <v>10770011</v>
      </c>
    </row>
    <row r="11" spans="1:14" x14ac:dyDescent="0.35">
      <c r="A11" t="s">
        <v>107</v>
      </c>
      <c r="B11" s="16">
        <v>0</v>
      </c>
      <c r="C11" s="16">
        <v>0</v>
      </c>
      <c r="D11" s="16">
        <v>0</v>
      </c>
      <c r="E11" s="16">
        <v>28152000</v>
      </c>
      <c r="F11" s="16">
        <v>0</v>
      </c>
      <c r="G11" s="16">
        <v>0</v>
      </c>
      <c r="H11" s="16">
        <v>0</v>
      </c>
      <c r="I11" s="16">
        <v>0</v>
      </c>
      <c r="J11" s="16">
        <v>250000</v>
      </c>
      <c r="K11" s="16">
        <v>0</v>
      </c>
      <c r="L11" s="16">
        <v>0</v>
      </c>
      <c r="M11" s="16">
        <v>0</v>
      </c>
      <c r="N11" s="16">
        <v>28402000</v>
      </c>
    </row>
    <row r="12" spans="1:14" x14ac:dyDescent="0.35">
      <c r="A12" t="s">
        <v>108</v>
      </c>
      <c r="B12" s="16">
        <v>0</v>
      </c>
      <c r="C12" s="16">
        <v>0</v>
      </c>
      <c r="D12" s="16">
        <v>0</v>
      </c>
      <c r="E12" s="16">
        <v>0</v>
      </c>
      <c r="F12" s="16">
        <v>10436442</v>
      </c>
      <c r="G12" s="16">
        <v>8713336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19149778</v>
      </c>
    </row>
    <row r="13" spans="1:14" x14ac:dyDescent="0.35">
      <c r="A13" s="24" t="s">
        <v>109</v>
      </c>
      <c r="B13" s="25">
        <v>0</v>
      </c>
      <c r="C13" s="25">
        <v>0</v>
      </c>
      <c r="D13" s="25">
        <v>0</v>
      </c>
      <c r="E13" s="25">
        <v>-3474130</v>
      </c>
      <c r="F13" s="25">
        <v>-3554647</v>
      </c>
      <c r="G13" s="25">
        <v>-4600</v>
      </c>
      <c r="H13" s="25">
        <v>-115942</v>
      </c>
      <c r="I13" s="25">
        <v>-188773</v>
      </c>
      <c r="J13" s="25">
        <v>-388552</v>
      </c>
      <c r="K13" s="25">
        <v>-1390927</v>
      </c>
      <c r="L13" s="25">
        <v>-5125754</v>
      </c>
      <c r="M13" s="25">
        <v>-5151739</v>
      </c>
      <c r="N13" s="25">
        <v>-19395064</v>
      </c>
    </row>
    <row r="14" spans="1:14" x14ac:dyDescent="0.35">
      <c r="A14" t="s">
        <v>110</v>
      </c>
      <c r="B14" s="16">
        <v>0</v>
      </c>
      <c r="C14" s="16">
        <v>0</v>
      </c>
      <c r="D14" s="16">
        <v>0</v>
      </c>
      <c r="E14" s="16">
        <v>-639130</v>
      </c>
      <c r="F14" s="16">
        <v>-2290527</v>
      </c>
      <c r="G14" s="16">
        <v>-4600</v>
      </c>
      <c r="H14" s="16">
        <v>-115942</v>
      </c>
      <c r="I14" s="16">
        <v>0</v>
      </c>
      <c r="J14" s="16">
        <v>-313043</v>
      </c>
      <c r="K14" s="16">
        <v>0</v>
      </c>
      <c r="L14" s="16">
        <v>-3889430</v>
      </c>
      <c r="M14" s="16">
        <v>-4521739</v>
      </c>
      <c r="N14" s="16">
        <v>-11774411</v>
      </c>
    </row>
    <row r="15" spans="1:14" x14ac:dyDescent="0.35">
      <c r="A15" t="s">
        <v>111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-863601</v>
      </c>
      <c r="L15" s="16">
        <v>-1236324</v>
      </c>
      <c r="M15" s="16">
        <v>0</v>
      </c>
      <c r="N15" s="16">
        <v>-2099925</v>
      </c>
    </row>
    <row r="16" spans="1:14" x14ac:dyDescent="0.35">
      <c r="A16" t="s">
        <v>112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-188773</v>
      </c>
      <c r="J16" s="16">
        <v>-75509</v>
      </c>
      <c r="K16" s="16">
        <v>0</v>
      </c>
      <c r="L16" s="16">
        <v>0</v>
      </c>
      <c r="M16" s="16">
        <v>0</v>
      </c>
      <c r="N16" s="16">
        <v>-264282</v>
      </c>
    </row>
    <row r="17" spans="1:14" x14ac:dyDescent="0.35">
      <c r="A17" t="s">
        <v>113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-527326</v>
      </c>
      <c r="L17" s="16">
        <v>0</v>
      </c>
      <c r="M17" s="16">
        <v>0</v>
      </c>
      <c r="N17" s="16">
        <v>-527326</v>
      </c>
    </row>
    <row r="18" spans="1:14" x14ac:dyDescent="0.35">
      <c r="A18" t="s">
        <v>114</v>
      </c>
      <c r="B18" s="16">
        <v>0</v>
      </c>
      <c r="C18" s="16">
        <v>0</v>
      </c>
      <c r="D18" s="16">
        <v>0</v>
      </c>
      <c r="E18" s="16">
        <v>-2835000</v>
      </c>
      <c r="F18" s="16">
        <v>-1264120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-630000</v>
      </c>
      <c r="N18" s="16">
        <v>-4729120</v>
      </c>
    </row>
    <row r="19" spans="1:14" x14ac:dyDescent="0.35">
      <c r="A19" s="24" t="s">
        <v>115</v>
      </c>
      <c r="B19" s="25">
        <v>0</v>
      </c>
      <c r="C19" s="25">
        <v>0</v>
      </c>
      <c r="D19" s="25">
        <v>0</v>
      </c>
      <c r="E19" s="25">
        <v>-11689765</v>
      </c>
      <c r="F19" s="25">
        <v>-1517160</v>
      </c>
      <c r="G19" s="25">
        <v>-718</v>
      </c>
      <c r="H19" s="25">
        <v>-75974</v>
      </c>
      <c r="I19" s="25">
        <v>-155529</v>
      </c>
      <c r="J19" s="25">
        <v>-284080</v>
      </c>
      <c r="K19" s="25">
        <v>-1152050</v>
      </c>
      <c r="L19" s="25">
        <v>-3818021</v>
      </c>
      <c r="M19" s="25">
        <v>-507068</v>
      </c>
      <c r="N19" s="25">
        <v>-19200365</v>
      </c>
    </row>
    <row r="20" spans="1:14" x14ac:dyDescent="0.35">
      <c r="A20" t="s">
        <v>116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-718</v>
      </c>
      <c r="H20" s="16">
        <v>-22355</v>
      </c>
      <c r="I20" s="16">
        <v>0</v>
      </c>
      <c r="J20" s="16">
        <v>-37727</v>
      </c>
      <c r="K20" s="16">
        <v>-22885</v>
      </c>
      <c r="L20" s="16">
        <v>0</v>
      </c>
      <c r="M20" s="16">
        <v>-45718</v>
      </c>
      <c r="N20" s="16">
        <v>-129403</v>
      </c>
    </row>
    <row r="21" spans="1:14" x14ac:dyDescent="0.35">
      <c r="A21" t="s">
        <v>132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-2778921</v>
      </c>
      <c r="M21" s="16">
        <v>0</v>
      </c>
      <c r="N21" s="16">
        <v>-2778921</v>
      </c>
    </row>
    <row r="22" spans="1:14" x14ac:dyDescent="0.35">
      <c r="A22" t="s">
        <v>117</v>
      </c>
      <c r="B22" s="16">
        <v>0</v>
      </c>
      <c r="C22" s="16">
        <v>0</v>
      </c>
      <c r="D22" s="16">
        <v>0</v>
      </c>
      <c r="E22" s="16">
        <v>-2039944</v>
      </c>
      <c r="F22" s="16">
        <v>-485460</v>
      </c>
      <c r="G22" s="16">
        <v>0</v>
      </c>
      <c r="H22" s="16">
        <v>0</v>
      </c>
      <c r="I22" s="16">
        <v>-100841</v>
      </c>
      <c r="J22" s="16">
        <v>-131563</v>
      </c>
      <c r="K22" s="16">
        <v>-756050</v>
      </c>
      <c r="L22" s="16">
        <v>0</v>
      </c>
      <c r="M22" s="16">
        <v>0</v>
      </c>
      <c r="N22" s="16">
        <v>-3513858</v>
      </c>
    </row>
    <row r="23" spans="1:14" x14ac:dyDescent="0.35">
      <c r="A23" t="s">
        <v>118</v>
      </c>
      <c r="B23" s="16">
        <v>0</v>
      </c>
      <c r="C23" s="16">
        <v>0</v>
      </c>
      <c r="D23" s="16">
        <v>0</v>
      </c>
      <c r="E23" s="16">
        <v>0</v>
      </c>
      <c r="F23" s="16">
        <v>-610000</v>
      </c>
      <c r="G23" s="16">
        <v>0</v>
      </c>
      <c r="H23" s="16">
        <v>0</v>
      </c>
      <c r="I23" s="16">
        <v>0</v>
      </c>
      <c r="J23" s="16">
        <v>-114790</v>
      </c>
      <c r="K23" s="16">
        <v>-373115</v>
      </c>
      <c r="L23" s="16">
        <v>0</v>
      </c>
      <c r="M23" s="16">
        <v>0</v>
      </c>
      <c r="N23" s="16">
        <v>-1097905</v>
      </c>
    </row>
    <row r="24" spans="1:14" x14ac:dyDescent="0.35">
      <c r="A24" t="s">
        <v>119</v>
      </c>
      <c r="B24" s="16">
        <v>0</v>
      </c>
      <c r="C24" s="16">
        <v>0</v>
      </c>
      <c r="D24" s="16">
        <v>0</v>
      </c>
      <c r="E24" s="16">
        <v>-9649821</v>
      </c>
      <c r="F24" s="16">
        <v>-421700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-1039100</v>
      </c>
      <c r="M24" s="16">
        <v>-461350</v>
      </c>
      <c r="N24" s="16">
        <v>-11571971</v>
      </c>
    </row>
    <row r="25" spans="1:14" x14ac:dyDescent="0.35">
      <c r="A25" t="s">
        <v>120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-53619</v>
      </c>
      <c r="I25" s="16">
        <v>-54688</v>
      </c>
      <c r="J25" s="16">
        <v>0</v>
      </c>
      <c r="K25" s="16">
        <v>0</v>
      </c>
      <c r="L25" s="16">
        <v>0</v>
      </c>
      <c r="M25" s="16">
        <v>0</v>
      </c>
      <c r="N25" s="16">
        <v>-108307</v>
      </c>
    </row>
    <row r="26" spans="1:14" x14ac:dyDescent="0.35">
      <c r="A26" s="24" t="s">
        <v>121</v>
      </c>
      <c r="B26" s="25">
        <v>0</v>
      </c>
      <c r="C26" s="25">
        <v>0</v>
      </c>
      <c r="D26" s="25">
        <v>0</v>
      </c>
      <c r="E26" s="25">
        <v>15147851</v>
      </c>
      <c r="F26" s="25">
        <v>5923190</v>
      </c>
      <c r="G26" s="25">
        <v>8708018</v>
      </c>
      <c r="H26" s="25">
        <v>-191916</v>
      </c>
      <c r="I26" s="25">
        <v>-344302</v>
      </c>
      <c r="J26" s="25">
        <v>-422632</v>
      </c>
      <c r="K26" s="25">
        <v>-2542977</v>
      </c>
      <c r="L26" s="25">
        <v>-8943775</v>
      </c>
      <c r="M26" s="25">
        <v>2392903</v>
      </c>
      <c r="N26" s="25">
        <v>19726360</v>
      </c>
    </row>
    <row r="27" spans="1:14" x14ac:dyDescent="0.35">
      <c r="A27" s="24" t="s">
        <v>122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1</v>
      </c>
      <c r="J27" s="25">
        <v>0</v>
      </c>
      <c r="K27" s="25">
        <v>0</v>
      </c>
      <c r="L27" s="25">
        <v>0</v>
      </c>
      <c r="M27" s="25">
        <v>0</v>
      </c>
      <c r="N27" s="25">
        <v>1</v>
      </c>
    </row>
    <row r="28" spans="1:14" x14ac:dyDescent="0.35">
      <c r="A28" t="s">
        <v>123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1</v>
      </c>
      <c r="J28" s="16">
        <v>0</v>
      </c>
      <c r="K28" s="16">
        <v>0</v>
      </c>
      <c r="L28" s="16">
        <v>0</v>
      </c>
      <c r="M28" s="16">
        <v>0</v>
      </c>
      <c r="N28" s="16">
        <v>1</v>
      </c>
    </row>
    <row r="29" spans="1:14" x14ac:dyDescent="0.35">
      <c r="A29" s="24" t="s">
        <v>124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37050</v>
      </c>
      <c r="L29" s="25">
        <v>0</v>
      </c>
      <c r="M29" s="25">
        <v>0</v>
      </c>
      <c r="N29" s="25">
        <v>37050</v>
      </c>
    </row>
    <row r="30" spans="1:14" x14ac:dyDescent="0.35">
      <c r="A30" t="s">
        <v>125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37050</v>
      </c>
      <c r="L30" s="16">
        <v>0</v>
      </c>
      <c r="M30" s="16">
        <v>0</v>
      </c>
      <c r="N30" s="16">
        <v>37050</v>
      </c>
    </row>
    <row r="31" spans="1:14" x14ac:dyDescent="0.35">
      <c r="A31" t="s">
        <v>126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1</v>
      </c>
      <c r="J31" s="25">
        <v>0</v>
      </c>
      <c r="K31" s="25">
        <v>37050</v>
      </c>
      <c r="L31" s="25">
        <v>0</v>
      </c>
      <c r="M31" s="25">
        <v>0</v>
      </c>
      <c r="N31" s="25">
        <v>37051</v>
      </c>
    </row>
    <row r="32" spans="1:14" x14ac:dyDescent="0.35">
      <c r="A32" s="24" t="s">
        <v>127</v>
      </c>
      <c r="B32" s="25">
        <v>0</v>
      </c>
      <c r="C32" s="25">
        <v>0</v>
      </c>
      <c r="D32" s="25">
        <v>0</v>
      </c>
      <c r="E32" s="25">
        <v>15147851</v>
      </c>
      <c r="F32" s="25">
        <v>5923190</v>
      </c>
      <c r="G32" s="25">
        <v>8708018</v>
      </c>
      <c r="H32" s="25">
        <v>-191916</v>
      </c>
      <c r="I32" s="25">
        <v>-344301</v>
      </c>
      <c r="J32" s="25">
        <v>-422632</v>
      </c>
      <c r="K32" s="25">
        <v>-2505927</v>
      </c>
      <c r="L32" s="25">
        <v>-8943775</v>
      </c>
      <c r="M32" s="25">
        <v>2392903</v>
      </c>
      <c r="N32" s="25">
        <v>19763411</v>
      </c>
    </row>
    <row r="33" spans="1:14" x14ac:dyDescent="0.35">
      <c r="A33" s="24" t="s">
        <v>128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</row>
    <row r="34" spans="1:14" x14ac:dyDescent="0.35">
      <c r="A34" s="24" t="s">
        <v>129</v>
      </c>
      <c r="B34" s="25">
        <v>0</v>
      </c>
      <c r="C34" s="25">
        <v>0</v>
      </c>
      <c r="D34" s="25">
        <v>0</v>
      </c>
      <c r="E34" s="25">
        <v>15147851</v>
      </c>
      <c r="F34" s="25">
        <v>5923190</v>
      </c>
      <c r="G34" s="25">
        <v>8708018</v>
      </c>
      <c r="H34" s="25">
        <v>-191916</v>
      </c>
      <c r="I34" s="25">
        <v>-344301</v>
      </c>
      <c r="J34" s="25">
        <v>-422632</v>
      </c>
      <c r="K34" s="25">
        <v>-2505927</v>
      </c>
      <c r="L34" s="25">
        <v>-8943775</v>
      </c>
      <c r="M34" s="25">
        <v>2392903</v>
      </c>
      <c r="N34" s="25">
        <v>19763411</v>
      </c>
    </row>
    <row r="35" spans="1:14" x14ac:dyDescent="0.35">
      <c r="A35" s="24" t="s">
        <v>130</v>
      </c>
      <c r="B35" s="25">
        <v>0</v>
      </c>
      <c r="C35" s="25">
        <v>0</v>
      </c>
      <c r="D35" s="25">
        <v>0</v>
      </c>
      <c r="E35" s="25">
        <v>15147851</v>
      </c>
      <c r="F35" s="25">
        <v>21071041</v>
      </c>
      <c r="G35" s="25">
        <v>29779059</v>
      </c>
      <c r="H35" s="25">
        <v>29587143</v>
      </c>
      <c r="I35" s="25">
        <v>29242842</v>
      </c>
      <c r="J35" s="25">
        <v>28820210</v>
      </c>
      <c r="K35" s="25">
        <v>26314283</v>
      </c>
      <c r="L35" s="25">
        <v>17370508</v>
      </c>
      <c r="M35" s="25">
        <v>19763411</v>
      </c>
    </row>
  </sheetData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GridLines="0" zoomScale="80" zoomScaleNormal="80" workbookViewId="0">
      <selection activeCell="C22" sqref="C22"/>
    </sheetView>
  </sheetViews>
  <sheetFormatPr baseColWidth="10" defaultColWidth="8.7265625" defaultRowHeight="14.5" x14ac:dyDescent="0.35"/>
  <cols>
    <col min="1" max="1" width="50" customWidth="1"/>
    <col min="2" max="9" width="16" customWidth="1"/>
  </cols>
  <sheetData>
    <row r="1" spans="1:9" x14ac:dyDescent="0.35">
      <c r="A1" s="1" t="s">
        <v>0</v>
      </c>
      <c r="B1" t="s">
        <v>82</v>
      </c>
    </row>
    <row r="2" spans="1:9" x14ac:dyDescent="0.35">
      <c r="A2" s="1" t="s">
        <v>2</v>
      </c>
      <c r="B2" t="s">
        <v>3</v>
      </c>
    </row>
    <row r="3" spans="1:9" hidden="1" x14ac:dyDescent="0.35">
      <c r="A3" s="1" t="s">
        <v>4</v>
      </c>
      <c r="B3" t="s">
        <v>5</v>
      </c>
    </row>
    <row r="4" spans="1:9" hidden="1" x14ac:dyDescent="0.35">
      <c r="A4" s="1" t="s">
        <v>6</v>
      </c>
      <c r="B4" t="s">
        <v>5</v>
      </c>
    </row>
    <row r="5" spans="1:9" hidden="1" x14ac:dyDescent="0.35">
      <c r="A5" s="1" t="s">
        <v>7</v>
      </c>
      <c r="B5" t="s">
        <v>5</v>
      </c>
    </row>
    <row r="8" spans="1:9" x14ac:dyDescent="0.35">
      <c r="A8" s="10" t="s">
        <v>8</v>
      </c>
      <c r="B8" s="10"/>
      <c r="C8" s="10"/>
      <c r="D8" s="10"/>
      <c r="E8" s="10"/>
      <c r="F8" s="10"/>
      <c r="G8" s="10"/>
      <c r="H8" s="10"/>
      <c r="I8" s="10"/>
    </row>
    <row r="9" spans="1:9" x14ac:dyDescent="0.35">
      <c r="A9" s="10" t="s">
        <v>9</v>
      </c>
      <c r="B9" s="10"/>
      <c r="C9" s="10"/>
      <c r="D9" s="10"/>
      <c r="E9" s="10"/>
      <c r="F9" s="10"/>
      <c r="G9" s="10"/>
      <c r="H9" s="10"/>
      <c r="I9" s="10"/>
    </row>
    <row r="10" spans="1:9" x14ac:dyDescent="0.35">
      <c r="A10" s="13" t="s">
        <v>10</v>
      </c>
      <c r="B10" s="10" t="s">
        <v>11</v>
      </c>
      <c r="C10" s="11"/>
      <c r="D10" s="10" t="s">
        <v>12</v>
      </c>
      <c r="E10" s="11"/>
      <c r="F10" s="10" t="s">
        <v>13</v>
      </c>
      <c r="G10" s="11"/>
      <c r="H10" s="10" t="s">
        <v>14</v>
      </c>
      <c r="I10" s="12"/>
    </row>
    <row r="11" spans="1:9" x14ac:dyDescent="0.35">
      <c r="A11" s="12"/>
      <c r="B11" s="2" t="s">
        <v>15</v>
      </c>
      <c r="C11" s="2" t="s">
        <v>16</v>
      </c>
      <c r="D11" s="2" t="s">
        <v>17</v>
      </c>
      <c r="E11" s="2" t="s">
        <v>18</v>
      </c>
      <c r="F11" s="2" t="s">
        <v>19</v>
      </c>
      <c r="G11" s="2" t="s">
        <v>20</v>
      </c>
      <c r="H11" s="2" t="s">
        <v>21</v>
      </c>
      <c r="I11" s="2" t="s">
        <v>22</v>
      </c>
    </row>
    <row r="12" spans="1:9" x14ac:dyDescent="0.35">
      <c r="A12" s="4" t="s">
        <v>23</v>
      </c>
      <c r="B12" s="5">
        <v>2822571</v>
      </c>
      <c r="C12" s="5">
        <v>2322571</v>
      </c>
      <c r="D12" s="5">
        <v>500000</v>
      </c>
      <c r="E12" s="5">
        <v>0</v>
      </c>
      <c r="F12" s="5">
        <v>500000</v>
      </c>
      <c r="G12" s="5">
        <v>0</v>
      </c>
      <c r="H12" s="5">
        <v>0</v>
      </c>
      <c r="I12" s="5">
        <v>0</v>
      </c>
    </row>
    <row r="13" spans="1:9" x14ac:dyDescent="0.35">
      <c r="A13" s="4" t="s">
        <v>24</v>
      </c>
      <c r="B13" s="5">
        <v>61150308</v>
      </c>
      <c r="C13" s="5">
        <v>42636010</v>
      </c>
      <c r="D13" s="5">
        <v>18514298</v>
      </c>
      <c r="E13" s="5">
        <v>0</v>
      </c>
      <c r="F13" s="5">
        <v>18514298</v>
      </c>
      <c r="G13" s="5">
        <v>0</v>
      </c>
      <c r="H13" s="5">
        <v>0</v>
      </c>
      <c r="I13" s="5">
        <v>0</v>
      </c>
    </row>
    <row r="14" spans="1:9" x14ac:dyDescent="0.35">
      <c r="A14" s="4" t="s">
        <v>25</v>
      </c>
      <c r="B14" s="5">
        <v>33873245</v>
      </c>
      <c r="C14" s="5">
        <v>32723522</v>
      </c>
      <c r="D14" s="5">
        <v>1149723</v>
      </c>
      <c r="E14" s="5">
        <v>0</v>
      </c>
      <c r="F14" s="5">
        <v>1149723</v>
      </c>
      <c r="G14" s="5">
        <v>0</v>
      </c>
      <c r="H14" s="5">
        <v>0</v>
      </c>
      <c r="I14" s="5">
        <v>0</v>
      </c>
    </row>
    <row r="15" spans="1:9" x14ac:dyDescent="0.35">
      <c r="A15" s="4" t="s">
        <v>26</v>
      </c>
      <c r="B15" s="5">
        <v>28152000</v>
      </c>
      <c r="C15" s="5">
        <v>28152000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35">
      <c r="A16" s="4" t="s">
        <v>27</v>
      </c>
      <c r="B16" s="5">
        <v>500000</v>
      </c>
      <c r="C16" s="5">
        <v>500000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x14ac:dyDescent="0.35">
      <c r="A17" s="4" t="s">
        <v>28</v>
      </c>
      <c r="B17" s="5">
        <v>757132</v>
      </c>
      <c r="C17" s="5">
        <v>36003</v>
      </c>
      <c r="D17" s="5">
        <v>721129</v>
      </c>
      <c r="E17" s="5">
        <v>0</v>
      </c>
      <c r="F17" s="5">
        <v>721129</v>
      </c>
      <c r="G17" s="5">
        <v>0</v>
      </c>
      <c r="H17" s="5">
        <v>0</v>
      </c>
      <c r="I17" s="5">
        <v>0</v>
      </c>
    </row>
    <row r="18" spans="1:9" x14ac:dyDescent="0.35">
      <c r="A18" s="4" t="s">
        <v>29</v>
      </c>
      <c r="B18" s="5">
        <v>10141490</v>
      </c>
      <c r="C18" s="5">
        <v>10141490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1:9" x14ac:dyDescent="0.35">
      <c r="A19" s="4" t="s">
        <v>30</v>
      </c>
      <c r="B19" s="5">
        <v>26043904</v>
      </c>
      <c r="C19" s="5">
        <v>26043904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9" x14ac:dyDescent="0.35">
      <c r="A20" s="4" t="s">
        <v>31</v>
      </c>
      <c r="B20" s="5">
        <v>1655534</v>
      </c>
      <c r="C20" s="5">
        <v>1655534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9" x14ac:dyDescent="0.35">
      <c r="A21" s="4" t="s">
        <v>32</v>
      </c>
      <c r="B21" s="5">
        <v>1011182</v>
      </c>
      <c r="C21" s="5">
        <v>1632921</v>
      </c>
      <c r="D21" s="5">
        <v>0</v>
      </c>
      <c r="E21" s="5">
        <v>621739</v>
      </c>
      <c r="F21" s="5">
        <v>0</v>
      </c>
      <c r="G21" s="5">
        <v>621739</v>
      </c>
      <c r="H21" s="5">
        <v>0</v>
      </c>
      <c r="I21" s="5">
        <v>0</v>
      </c>
    </row>
    <row r="22" spans="1:9" x14ac:dyDescent="0.35">
      <c r="A22" s="4" t="s">
        <v>33</v>
      </c>
      <c r="B22" s="5">
        <v>0</v>
      </c>
      <c r="C22" s="5">
        <v>500000</v>
      </c>
      <c r="D22" s="5">
        <v>0</v>
      </c>
      <c r="E22" s="5">
        <v>500000</v>
      </c>
      <c r="F22" s="5">
        <v>0</v>
      </c>
      <c r="G22" s="5">
        <v>500000</v>
      </c>
      <c r="H22" s="5">
        <v>0</v>
      </c>
      <c r="I22" s="5">
        <v>0</v>
      </c>
    </row>
    <row r="23" spans="1:9" x14ac:dyDescent="0.35">
      <c r="A23" s="4" t="s">
        <v>34</v>
      </c>
      <c r="B23" s="5">
        <v>500000</v>
      </c>
      <c r="C23" s="5">
        <v>500000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 x14ac:dyDescent="0.35">
      <c r="A24" s="4" t="s">
        <v>35</v>
      </c>
      <c r="B24" s="5">
        <v>11774411</v>
      </c>
      <c r="C24" s="5">
        <v>0</v>
      </c>
      <c r="D24" s="5">
        <v>11774411</v>
      </c>
      <c r="E24" s="5">
        <v>0</v>
      </c>
      <c r="F24" s="5">
        <v>0</v>
      </c>
      <c r="G24" s="5">
        <v>0</v>
      </c>
      <c r="H24" s="5">
        <v>11774411</v>
      </c>
      <c r="I24" s="5">
        <v>0</v>
      </c>
    </row>
    <row r="25" spans="1:9" x14ac:dyDescent="0.35">
      <c r="A25" s="4" t="s">
        <v>36</v>
      </c>
      <c r="B25" s="5">
        <v>129403</v>
      </c>
      <c r="C25" s="5">
        <v>0</v>
      </c>
      <c r="D25" s="5">
        <v>129403</v>
      </c>
      <c r="E25" s="5">
        <v>0</v>
      </c>
      <c r="F25" s="5">
        <v>0</v>
      </c>
      <c r="G25" s="5">
        <v>0</v>
      </c>
      <c r="H25" s="5">
        <v>129403</v>
      </c>
      <c r="I25" s="5">
        <v>0</v>
      </c>
    </row>
    <row r="26" spans="1:9" x14ac:dyDescent="0.35">
      <c r="A26" s="4" t="s">
        <v>37</v>
      </c>
      <c r="B26" s="5">
        <v>2099925</v>
      </c>
      <c r="C26" s="5">
        <v>0</v>
      </c>
      <c r="D26" s="5">
        <v>2099925</v>
      </c>
      <c r="E26" s="5">
        <v>0</v>
      </c>
      <c r="F26" s="5">
        <v>0</v>
      </c>
      <c r="G26" s="5">
        <v>0</v>
      </c>
      <c r="H26" s="5">
        <v>2099925</v>
      </c>
      <c r="I26" s="5">
        <v>0</v>
      </c>
    </row>
    <row r="27" spans="1:9" x14ac:dyDescent="0.35">
      <c r="A27" s="4" t="s">
        <v>38</v>
      </c>
      <c r="B27" s="5">
        <v>264282</v>
      </c>
      <c r="C27" s="5">
        <v>0</v>
      </c>
      <c r="D27" s="5">
        <v>264282</v>
      </c>
      <c r="E27" s="5">
        <v>0</v>
      </c>
      <c r="F27" s="5">
        <v>0</v>
      </c>
      <c r="G27" s="5">
        <v>0</v>
      </c>
      <c r="H27" s="5">
        <v>264282</v>
      </c>
      <c r="I27" s="5">
        <v>0</v>
      </c>
    </row>
    <row r="28" spans="1:9" x14ac:dyDescent="0.35">
      <c r="A28" s="4" t="s">
        <v>39</v>
      </c>
      <c r="B28" s="5">
        <v>527326</v>
      </c>
      <c r="C28" s="5">
        <v>0</v>
      </c>
      <c r="D28" s="5">
        <v>527326</v>
      </c>
      <c r="E28" s="5">
        <v>0</v>
      </c>
      <c r="F28" s="5">
        <v>0</v>
      </c>
      <c r="G28" s="5">
        <v>0</v>
      </c>
      <c r="H28" s="5">
        <v>527326</v>
      </c>
      <c r="I28" s="5">
        <v>0</v>
      </c>
    </row>
    <row r="29" spans="1:9" x14ac:dyDescent="0.35">
      <c r="A29" s="4" t="s">
        <v>40</v>
      </c>
      <c r="B29" s="5">
        <v>4729120</v>
      </c>
      <c r="C29" s="5">
        <v>0</v>
      </c>
      <c r="D29" s="5">
        <v>4729120</v>
      </c>
      <c r="E29" s="5">
        <v>0</v>
      </c>
      <c r="F29" s="5">
        <v>0</v>
      </c>
      <c r="G29" s="5">
        <v>0</v>
      </c>
      <c r="H29" s="5">
        <v>4729120</v>
      </c>
      <c r="I29" s="5">
        <v>0</v>
      </c>
    </row>
    <row r="30" spans="1:9" x14ac:dyDescent="0.35">
      <c r="A30" s="4" t="s">
        <v>41</v>
      </c>
      <c r="B30" s="5">
        <v>3513858</v>
      </c>
      <c r="C30" s="5">
        <v>0</v>
      </c>
      <c r="D30" s="5">
        <v>3513858</v>
      </c>
      <c r="E30" s="5">
        <v>0</v>
      </c>
      <c r="F30" s="5">
        <v>0</v>
      </c>
      <c r="G30" s="5">
        <v>0</v>
      </c>
      <c r="H30" s="5">
        <v>3513858</v>
      </c>
      <c r="I30" s="5">
        <v>0</v>
      </c>
    </row>
    <row r="31" spans="1:9" x14ac:dyDescent="0.35">
      <c r="A31" s="4" t="s">
        <v>42</v>
      </c>
      <c r="B31" s="5">
        <v>1531818</v>
      </c>
      <c r="C31" s="5">
        <v>433913</v>
      </c>
      <c r="D31" s="5">
        <v>1097905</v>
      </c>
      <c r="E31" s="5">
        <v>0</v>
      </c>
      <c r="F31" s="5">
        <v>0</v>
      </c>
      <c r="G31" s="5">
        <v>0</v>
      </c>
      <c r="H31" s="5">
        <v>1097905</v>
      </c>
      <c r="I31" s="5">
        <v>0</v>
      </c>
    </row>
    <row r="32" spans="1:9" x14ac:dyDescent="0.35">
      <c r="A32" s="4" t="s">
        <v>43</v>
      </c>
      <c r="B32" s="5">
        <v>11571971</v>
      </c>
      <c r="C32" s="5">
        <v>0</v>
      </c>
      <c r="D32" s="5">
        <v>11571971</v>
      </c>
      <c r="E32" s="5">
        <v>0</v>
      </c>
      <c r="F32" s="5">
        <v>0</v>
      </c>
      <c r="G32" s="5">
        <v>0</v>
      </c>
      <c r="H32" s="5">
        <v>11571971</v>
      </c>
      <c r="I32" s="5">
        <v>0</v>
      </c>
    </row>
    <row r="33" spans="1:9" x14ac:dyDescent="0.35">
      <c r="A33" s="4" t="s">
        <v>44</v>
      </c>
      <c r="B33" s="5">
        <v>108307</v>
      </c>
      <c r="C33" s="5">
        <v>0</v>
      </c>
      <c r="D33" s="5">
        <v>108307</v>
      </c>
      <c r="E33" s="5">
        <v>0</v>
      </c>
      <c r="F33" s="5">
        <v>0</v>
      </c>
      <c r="G33" s="5">
        <v>0</v>
      </c>
      <c r="H33" s="5">
        <v>108307</v>
      </c>
      <c r="I33" s="5">
        <v>0</v>
      </c>
    </row>
    <row r="34" spans="1:9" x14ac:dyDescent="0.35">
      <c r="A34" s="4" t="s">
        <v>45</v>
      </c>
      <c r="B34" s="5">
        <v>0</v>
      </c>
      <c r="C34" s="5">
        <v>1</v>
      </c>
      <c r="D34" s="5">
        <v>0</v>
      </c>
      <c r="E34" s="5">
        <v>1</v>
      </c>
      <c r="F34" s="5">
        <v>0</v>
      </c>
      <c r="G34" s="5">
        <v>0</v>
      </c>
      <c r="H34" s="5">
        <v>0</v>
      </c>
      <c r="I34" s="5">
        <v>1</v>
      </c>
    </row>
    <row r="35" spans="1:9" x14ac:dyDescent="0.35">
      <c r="A35" s="4" t="s">
        <v>46</v>
      </c>
      <c r="B35" s="5">
        <v>2778921</v>
      </c>
      <c r="C35" s="5">
        <v>0</v>
      </c>
      <c r="D35" s="5">
        <v>2778921</v>
      </c>
      <c r="E35" s="5">
        <v>0</v>
      </c>
      <c r="F35" s="5">
        <v>0</v>
      </c>
      <c r="G35" s="5">
        <v>0</v>
      </c>
      <c r="H35" s="5">
        <v>2778921</v>
      </c>
      <c r="I35" s="5">
        <v>0</v>
      </c>
    </row>
    <row r="36" spans="1:9" x14ac:dyDescent="0.35">
      <c r="A36" s="4" t="s">
        <v>47</v>
      </c>
      <c r="B36" s="5">
        <v>2297922</v>
      </c>
      <c r="C36" s="5">
        <v>13067933</v>
      </c>
      <c r="D36" s="5">
        <v>0</v>
      </c>
      <c r="E36" s="5">
        <v>10770011</v>
      </c>
      <c r="F36" s="5">
        <v>0</v>
      </c>
      <c r="G36" s="5">
        <v>0</v>
      </c>
      <c r="H36" s="5">
        <v>0</v>
      </c>
      <c r="I36" s="5">
        <v>10770011</v>
      </c>
    </row>
    <row r="37" spans="1:9" x14ac:dyDescent="0.35">
      <c r="A37" s="4" t="s">
        <v>48</v>
      </c>
      <c r="B37" s="5">
        <v>0</v>
      </c>
      <c r="C37" s="5">
        <v>28402000</v>
      </c>
      <c r="D37" s="5">
        <v>0</v>
      </c>
      <c r="E37" s="5">
        <v>28402000</v>
      </c>
      <c r="F37" s="5">
        <v>0</v>
      </c>
      <c r="G37" s="5">
        <v>0</v>
      </c>
      <c r="H37" s="5">
        <v>0</v>
      </c>
      <c r="I37" s="5">
        <v>28402000</v>
      </c>
    </row>
    <row r="38" spans="1:9" x14ac:dyDescent="0.35">
      <c r="A38" s="4" t="s">
        <v>49</v>
      </c>
      <c r="B38" s="5">
        <v>0</v>
      </c>
      <c r="C38" s="5">
        <v>19149778</v>
      </c>
      <c r="D38" s="5">
        <v>0</v>
      </c>
      <c r="E38" s="5">
        <v>19149778</v>
      </c>
      <c r="F38" s="5">
        <v>0</v>
      </c>
      <c r="G38" s="5">
        <v>0</v>
      </c>
      <c r="H38" s="5">
        <v>0</v>
      </c>
      <c r="I38" s="5">
        <v>19149778</v>
      </c>
    </row>
    <row r="39" spans="1:9" x14ac:dyDescent="0.35">
      <c r="A39" s="4" t="s">
        <v>50</v>
      </c>
      <c r="B39" s="5">
        <v>0</v>
      </c>
      <c r="C39" s="5">
        <v>37050</v>
      </c>
      <c r="D39" s="5">
        <v>0</v>
      </c>
      <c r="E39" s="5">
        <v>37050</v>
      </c>
      <c r="F39" s="5">
        <v>0</v>
      </c>
      <c r="G39" s="5">
        <v>0</v>
      </c>
      <c r="H39" s="5">
        <v>0</v>
      </c>
      <c r="I39" s="5">
        <v>37050</v>
      </c>
    </row>
    <row r="40" spans="1:9" x14ac:dyDescent="0.35">
      <c r="A40" s="6" t="s">
        <v>51</v>
      </c>
      <c r="B40" s="7">
        <f t="shared" ref="B40:I40" si="0">SUM(B12:B39)</f>
        <v>207934630</v>
      </c>
      <c r="C40" s="7">
        <f t="shared" si="0"/>
        <v>207934630</v>
      </c>
      <c r="D40" s="7">
        <f t="shared" si="0"/>
        <v>59480579</v>
      </c>
      <c r="E40" s="7">
        <f t="shared" si="0"/>
        <v>59480579</v>
      </c>
      <c r="F40" s="7">
        <f t="shared" si="0"/>
        <v>20885150</v>
      </c>
      <c r="G40" s="7">
        <f t="shared" si="0"/>
        <v>1121739</v>
      </c>
      <c r="H40" s="7">
        <f t="shared" si="0"/>
        <v>38595429</v>
      </c>
      <c r="I40" s="7">
        <f t="shared" si="0"/>
        <v>58358840</v>
      </c>
    </row>
    <row r="41" spans="1:9" x14ac:dyDescent="0.35">
      <c r="A41" s="6" t="s">
        <v>52</v>
      </c>
      <c r="B41" s="3"/>
      <c r="C41" s="3"/>
      <c r="D41" s="3"/>
      <c r="E41" s="3"/>
      <c r="F41" s="8">
        <f>IF((F40-G40)&gt;0, 0, -(F40-G40))</f>
        <v>0</v>
      </c>
      <c r="G41" s="7">
        <f>IF((F40-G40)&gt;0,F40-G40, 0)</f>
        <v>19763411</v>
      </c>
      <c r="H41" s="7">
        <f>IF((H40-I40)&gt;0, 0, -(H40-I40))</f>
        <v>19763411</v>
      </c>
      <c r="I41" s="7">
        <f>IF((H40-I40)&gt;0, (H40-I40), 0)</f>
        <v>0</v>
      </c>
    </row>
    <row r="42" spans="1:9" x14ac:dyDescent="0.35">
      <c r="A42" s="6" t="s">
        <v>53</v>
      </c>
      <c r="B42" s="7">
        <f t="shared" ref="B42:I42" si="1">SUM(B40:B41)</f>
        <v>207934630</v>
      </c>
      <c r="C42" s="7">
        <f t="shared" si="1"/>
        <v>207934630</v>
      </c>
      <c r="D42" s="7">
        <f t="shared" si="1"/>
        <v>59480579</v>
      </c>
      <c r="E42" s="7">
        <f t="shared" si="1"/>
        <v>59480579</v>
      </c>
      <c r="F42" s="7">
        <f t="shared" si="1"/>
        <v>20885150</v>
      </c>
      <c r="G42" s="7">
        <f t="shared" si="1"/>
        <v>20885150</v>
      </c>
      <c r="H42" s="7">
        <f t="shared" si="1"/>
        <v>58358840</v>
      </c>
      <c r="I42" s="7">
        <f t="shared" si="1"/>
        <v>58358840</v>
      </c>
    </row>
    <row r="45" spans="1:9" x14ac:dyDescent="0.35">
      <c r="A45" s="9" t="s">
        <v>54</v>
      </c>
    </row>
    <row r="53" spans="2:8" x14ac:dyDescent="0.35">
      <c r="B53" s="14" t="s">
        <v>5</v>
      </c>
      <c r="C53" s="14"/>
      <c r="D53" s="14"/>
      <c r="F53" s="14" t="s">
        <v>5</v>
      </c>
      <c r="G53" s="14"/>
      <c r="H53" s="14"/>
    </row>
    <row r="54" spans="2:8" x14ac:dyDescent="0.35">
      <c r="B54" s="15" t="s">
        <v>1</v>
      </c>
      <c r="C54" s="15"/>
      <c r="D54" s="15"/>
      <c r="F54" s="15" t="s">
        <v>55</v>
      </c>
      <c r="G54" s="15"/>
      <c r="H54" s="15"/>
    </row>
  </sheetData>
  <mergeCells count="11">
    <mergeCell ref="B53:D53"/>
    <mergeCell ref="F53:H53"/>
    <mergeCell ref="B54:D54"/>
    <mergeCell ref="F54:H54"/>
    <mergeCell ref="A8:I8"/>
    <mergeCell ref="A9:I9"/>
    <mergeCell ref="B10:C10"/>
    <mergeCell ref="D10:E10"/>
    <mergeCell ref="F10:G10"/>
    <mergeCell ref="H10:I10"/>
    <mergeCell ref="A10:A11"/>
  </mergeCells>
  <pageMargins left="0.70866141732283472" right="0.70866141732283472" top="0.74803149606299213" bottom="0.74803149606299213" header="0.31496062992125984" footer="0.31496062992125984"/>
  <pageSetup scale="6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97D3-9B9D-439D-AC70-35E574D43757}">
  <sheetPr>
    <pageSetUpPr fitToPage="1"/>
  </sheetPr>
  <dimension ref="A2:F12"/>
  <sheetViews>
    <sheetView showGridLines="0" zoomScale="90" zoomScaleNormal="90" workbookViewId="0">
      <selection activeCell="I6" sqref="I6"/>
    </sheetView>
  </sheetViews>
  <sheetFormatPr baseColWidth="10" defaultColWidth="8.7265625" defaultRowHeight="14.5" x14ac:dyDescent="0.35"/>
  <cols>
    <col min="1" max="1" width="17" bestFit="1" customWidth="1"/>
    <col min="2" max="2" width="9.81640625" style="17" bestFit="1" customWidth="1"/>
    <col min="3" max="3" width="36.453125" bestFit="1" customWidth="1"/>
    <col min="4" max="4" width="10.453125" bestFit="1" customWidth="1"/>
    <col min="5" max="5" width="20.7265625" bestFit="1" customWidth="1"/>
    <col min="6" max="6" width="28.6328125" bestFit="1" customWidth="1"/>
  </cols>
  <sheetData>
    <row r="2" spans="1:6" s="32" customFormat="1" ht="43.5" x14ac:dyDescent="0.35">
      <c r="A2" s="33" t="s">
        <v>77</v>
      </c>
      <c r="B2" s="34" t="s">
        <v>134</v>
      </c>
      <c r="C2" s="33" t="s">
        <v>135</v>
      </c>
      <c r="D2" s="33" t="s">
        <v>141</v>
      </c>
      <c r="E2" s="33" t="s">
        <v>80</v>
      </c>
      <c r="F2" s="33" t="s">
        <v>136</v>
      </c>
    </row>
    <row r="3" spans="1:6" x14ac:dyDescent="0.35">
      <c r="A3" s="35" t="s">
        <v>69</v>
      </c>
      <c r="B3" s="36">
        <v>1149723</v>
      </c>
      <c r="C3" s="35" t="s">
        <v>137</v>
      </c>
      <c r="D3" s="35">
        <v>12</v>
      </c>
      <c r="E3" s="35" t="s">
        <v>138</v>
      </c>
      <c r="F3" s="35" t="s">
        <v>139</v>
      </c>
    </row>
    <row r="4" spans="1:6" x14ac:dyDescent="0.35">
      <c r="B4" s="28">
        <f>SUM(B3)</f>
        <v>1149723</v>
      </c>
    </row>
    <row r="6" spans="1:6" s="32" customFormat="1" ht="43.5" x14ac:dyDescent="0.35">
      <c r="A6" s="33" t="s">
        <v>77</v>
      </c>
      <c r="B6" s="34" t="s">
        <v>140</v>
      </c>
      <c r="C6" s="33" t="s">
        <v>135</v>
      </c>
      <c r="D6" s="33" t="s">
        <v>141</v>
      </c>
      <c r="E6" s="33" t="s">
        <v>80</v>
      </c>
      <c r="F6" s="33" t="s">
        <v>136</v>
      </c>
    </row>
    <row r="7" spans="1:6" x14ac:dyDescent="0.35">
      <c r="A7" s="35" t="s">
        <v>66</v>
      </c>
      <c r="B7" s="37">
        <v>79710</v>
      </c>
      <c r="C7" s="35" t="s">
        <v>142</v>
      </c>
      <c r="D7" s="35">
        <v>6</v>
      </c>
      <c r="E7" s="35" t="s">
        <v>143</v>
      </c>
      <c r="F7" s="35" t="s">
        <v>144</v>
      </c>
    </row>
    <row r="8" spans="1:6" x14ac:dyDescent="0.35">
      <c r="A8" s="35" t="s">
        <v>66</v>
      </c>
      <c r="B8" s="37">
        <v>318841</v>
      </c>
      <c r="C8" s="35" t="s">
        <v>142</v>
      </c>
      <c r="D8" s="35">
        <v>9</v>
      </c>
      <c r="E8" s="35" t="s">
        <v>145</v>
      </c>
      <c r="F8" s="35" t="s">
        <v>146</v>
      </c>
    </row>
    <row r="9" spans="1:6" x14ac:dyDescent="0.35">
      <c r="A9" s="35" t="s">
        <v>66</v>
      </c>
      <c r="B9" s="37">
        <v>79710</v>
      </c>
      <c r="C9" s="35" t="s">
        <v>142</v>
      </c>
      <c r="D9" s="35">
        <v>8</v>
      </c>
      <c r="E9" s="35" t="s">
        <v>147</v>
      </c>
      <c r="F9" s="35" t="s">
        <v>148</v>
      </c>
    </row>
    <row r="10" spans="1:6" x14ac:dyDescent="0.35">
      <c r="A10" s="35" t="s">
        <v>66</v>
      </c>
      <c r="B10" s="37">
        <v>79710</v>
      </c>
      <c r="C10" s="35" t="s">
        <v>142</v>
      </c>
      <c r="D10" s="35">
        <v>7</v>
      </c>
      <c r="E10" s="35" t="s">
        <v>149</v>
      </c>
      <c r="F10" s="35" t="s">
        <v>150</v>
      </c>
    </row>
    <row r="11" spans="1:6" x14ac:dyDescent="0.35">
      <c r="A11" s="35" t="s">
        <v>66</v>
      </c>
      <c r="B11" s="37">
        <v>63768</v>
      </c>
      <c r="C11" s="35" t="s">
        <v>151</v>
      </c>
      <c r="D11" s="35">
        <v>36</v>
      </c>
      <c r="E11" s="35" t="s">
        <v>152</v>
      </c>
      <c r="F11" s="35" t="s">
        <v>153</v>
      </c>
    </row>
    <row r="12" spans="1:6" x14ac:dyDescent="0.35">
      <c r="B12" s="31">
        <f>SUM(B7:B11)</f>
        <v>621739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 Clasificado </vt:lpstr>
      <vt:lpstr>EERR</vt:lpstr>
      <vt:lpstr>EERR Mensual</vt:lpstr>
      <vt:lpstr>Balance 8 columnas</vt:lpstr>
      <vt:lpstr>Análisis</vt:lpstr>
      <vt:lpstr>'Balance 8 columnas'!Área_de_impresión</vt:lpstr>
      <vt:lpstr>'Balance Clasificado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2025-01-10T17:31:35Z</dcterms:created>
  <dcterms:modified xsi:type="dcterms:W3CDTF">2025-01-10T18:21:56Z</dcterms:modified>
</cp:coreProperties>
</file>