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GLESIA\DONACIONES LEY 21.440\"/>
    </mc:Choice>
  </mc:AlternateContent>
  <xr:revisionPtr revIDLastSave="0" documentId="8_{2A134403-A7A0-49FA-941C-FC4665BBFB4F}" xr6:coauthVersionLast="47" xr6:coauthVersionMax="47" xr10:uidLastSave="{00000000-0000-0000-0000-000000000000}"/>
  <bookViews>
    <workbookView xWindow="-110" yWindow="-110" windowWidth="19420" windowHeight="10420" xr2:uid="{139E5626-C248-4D00-8F3D-D1452EE8834D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3" i="1" l="1"/>
  <c r="G73" i="1"/>
  <c r="I73" i="1" s="1"/>
  <c r="M73" i="1" s="1"/>
  <c r="F73" i="1"/>
  <c r="M72" i="1"/>
  <c r="K72" i="1"/>
  <c r="J72" i="1"/>
  <c r="I72" i="1"/>
  <c r="H72" i="1"/>
  <c r="L72" i="1" s="1"/>
  <c r="G72" i="1"/>
  <c r="F72" i="1"/>
  <c r="M71" i="1"/>
  <c r="K71" i="1"/>
  <c r="J71" i="1"/>
  <c r="I71" i="1"/>
  <c r="H71" i="1"/>
  <c r="L71" i="1" s="1"/>
  <c r="G71" i="1"/>
  <c r="F71" i="1"/>
  <c r="G70" i="1"/>
  <c r="F70" i="1"/>
  <c r="I70" i="1" s="1"/>
  <c r="H69" i="1"/>
  <c r="L69" i="1" s="1"/>
  <c r="G69" i="1"/>
  <c r="I69" i="1" s="1"/>
  <c r="M69" i="1" s="1"/>
  <c r="F69" i="1"/>
  <c r="G68" i="1"/>
  <c r="F68" i="1"/>
  <c r="I68" i="1" s="1"/>
  <c r="H67" i="1"/>
  <c r="G67" i="1"/>
  <c r="I67" i="1" s="1"/>
  <c r="M67" i="1" s="1"/>
  <c r="F67" i="1"/>
  <c r="G66" i="1"/>
  <c r="F66" i="1"/>
  <c r="I66" i="1" s="1"/>
  <c r="H65" i="1"/>
  <c r="G65" i="1"/>
  <c r="I65" i="1" s="1"/>
  <c r="M65" i="1" s="1"/>
  <c r="F65" i="1"/>
  <c r="G64" i="1"/>
  <c r="F64" i="1"/>
  <c r="I64" i="1" s="1"/>
  <c r="H63" i="1"/>
  <c r="G63" i="1"/>
  <c r="I63" i="1" s="1"/>
  <c r="M63" i="1" s="1"/>
  <c r="F63" i="1"/>
  <c r="G62" i="1"/>
  <c r="F62" i="1"/>
  <c r="I62" i="1" s="1"/>
  <c r="H61" i="1"/>
  <c r="L61" i="1" s="1"/>
  <c r="G61" i="1"/>
  <c r="I61" i="1" s="1"/>
  <c r="M61" i="1" s="1"/>
  <c r="F61" i="1"/>
  <c r="G60" i="1"/>
  <c r="F60" i="1"/>
  <c r="I60" i="1" s="1"/>
  <c r="H59" i="1"/>
  <c r="G59" i="1"/>
  <c r="I59" i="1" s="1"/>
  <c r="M59" i="1" s="1"/>
  <c r="F59" i="1"/>
  <c r="G58" i="1"/>
  <c r="F58" i="1"/>
  <c r="I58" i="1" s="1"/>
  <c r="H57" i="1"/>
  <c r="G57" i="1"/>
  <c r="I57" i="1" s="1"/>
  <c r="M57" i="1" s="1"/>
  <c r="F57" i="1"/>
  <c r="G56" i="1"/>
  <c r="F56" i="1"/>
  <c r="I56" i="1" s="1"/>
  <c r="H55" i="1"/>
  <c r="G55" i="1"/>
  <c r="I55" i="1" s="1"/>
  <c r="M55" i="1" s="1"/>
  <c r="F55" i="1"/>
  <c r="G54" i="1"/>
  <c r="F54" i="1"/>
  <c r="I54" i="1" s="1"/>
  <c r="H53" i="1"/>
  <c r="L53" i="1" s="1"/>
  <c r="G53" i="1"/>
  <c r="I53" i="1" s="1"/>
  <c r="M53" i="1" s="1"/>
  <c r="F53" i="1"/>
  <c r="G52" i="1"/>
  <c r="F52" i="1"/>
  <c r="I52" i="1" s="1"/>
  <c r="H51" i="1"/>
  <c r="G51" i="1"/>
  <c r="I51" i="1" s="1"/>
  <c r="M51" i="1" s="1"/>
  <c r="F51" i="1"/>
  <c r="G50" i="1"/>
  <c r="F50" i="1"/>
  <c r="I50" i="1" s="1"/>
  <c r="H49" i="1"/>
  <c r="G49" i="1"/>
  <c r="I49" i="1" s="1"/>
  <c r="M49" i="1" s="1"/>
  <c r="F49" i="1"/>
  <c r="G48" i="1"/>
  <c r="F48" i="1"/>
  <c r="I48" i="1" s="1"/>
  <c r="H47" i="1"/>
  <c r="G47" i="1"/>
  <c r="I47" i="1" s="1"/>
  <c r="M47" i="1" s="1"/>
  <c r="F47" i="1"/>
  <c r="G46" i="1"/>
  <c r="F46" i="1"/>
  <c r="I46" i="1" s="1"/>
  <c r="H45" i="1"/>
  <c r="L45" i="1" s="1"/>
  <c r="G45" i="1"/>
  <c r="I45" i="1" s="1"/>
  <c r="M45" i="1" s="1"/>
  <c r="F45" i="1"/>
  <c r="G44" i="1"/>
  <c r="F44" i="1"/>
  <c r="I44" i="1" s="1"/>
  <c r="H43" i="1"/>
  <c r="G43" i="1"/>
  <c r="I43" i="1" s="1"/>
  <c r="M43" i="1" s="1"/>
  <c r="F43" i="1"/>
  <c r="G42" i="1"/>
  <c r="F42" i="1"/>
  <c r="I42" i="1" s="1"/>
  <c r="H41" i="1"/>
  <c r="G41" i="1"/>
  <c r="I41" i="1" s="1"/>
  <c r="M41" i="1" s="1"/>
  <c r="F41" i="1"/>
  <c r="G40" i="1"/>
  <c r="F40" i="1"/>
  <c r="I40" i="1" s="1"/>
  <c r="H39" i="1"/>
  <c r="G39" i="1"/>
  <c r="I39" i="1" s="1"/>
  <c r="M39" i="1" s="1"/>
  <c r="F39" i="1"/>
  <c r="G38" i="1"/>
  <c r="F38" i="1"/>
  <c r="I38" i="1" s="1"/>
  <c r="H37" i="1"/>
  <c r="J37" i="1" s="1"/>
  <c r="G37" i="1"/>
  <c r="I37" i="1" s="1"/>
  <c r="K37" i="1" s="1"/>
  <c r="F37" i="1"/>
  <c r="G36" i="1"/>
  <c r="F36" i="1"/>
  <c r="I36" i="1" s="1"/>
  <c r="H35" i="1"/>
  <c r="G35" i="1"/>
  <c r="I35" i="1" s="1"/>
  <c r="K35" i="1" s="1"/>
  <c r="F35" i="1"/>
  <c r="G34" i="1"/>
  <c r="F34" i="1"/>
  <c r="I34" i="1" s="1"/>
  <c r="H33" i="1"/>
  <c r="G33" i="1"/>
  <c r="I33" i="1" s="1"/>
  <c r="K33" i="1" s="1"/>
  <c r="F33" i="1"/>
  <c r="G32" i="1"/>
  <c r="F32" i="1"/>
  <c r="I32" i="1" s="1"/>
  <c r="H31" i="1"/>
  <c r="G31" i="1"/>
  <c r="I31" i="1" s="1"/>
  <c r="K31" i="1" s="1"/>
  <c r="F31" i="1"/>
  <c r="G30" i="1"/>
  <c r="F30" i="1"/>
  <c r="I30" i="1" s="1"/>
  <c r="H29" i="1"/>
  <c r="J29" i="1" s="1"/>
  <c r="G29" i="1"/>
  <c r="I29" i="1" s="1"/>
  <c r="K29" i="1" s="1"/>
  <c r="F29" i="1"/>
  <c r="G28" i="1"/>
  <c r="F28" i="1"/>
  <c r="I28" i="1" s="1"/>
  <c r="H27" i="1"/>
  <c r="G27" i="1"/>
  <c r="I27" i="1" s="1"/>
  <c r="K27" i="1" s="1"/>
  <c r="F27" i="1"/>
  <c r="G26" i="1"/>
  <c r="F26" i="1"/>
  <c r="I26" i="1" s="1"/>
  <c r="H25" i="1"/>
  <c r="G25" i="1"/>
  <c r="I25" i="1" s="1"/>
  <c r="K25" i="1" s="1"/>
  <c r="F25" i="1"/>
  <c r="G24" i="1"/>
  <c r="F24" i="1"/>
  <c r="I24" i="1" s="1"/>
  <c r="H23" i="1"/>
  <c r="G23" i="1"/>
  <c r="I23" i="1" s="1"/>
  <c r="K23" i="1" s="1"/>
  <c r="F23" i="1"/>
  <c r="G22" i="1"/>
  <c r="F22" i="1"/>
  <c r="I22" i="1" s="1"/>
  <c r="H21" i="1"/>
  <c r="J21" i="1" s="1"/>
  <c r="G21" i="1"/>
  <c r="I21" i="1" s="1"/>
  <c r="K21" i="1" s="1"/>
  <c r="F21" i="1"/>
  <c r="G20" i="1"/>
  <c r="F20" i="1"/>
  <c r="I20" i="1" s="1"/>
  <c r="H19" i="1"/>
  <c r="G19" i="1"/>
  <c r="I19" i="1" s="1"/>
  <c r="K19" i="1" s="1"/>
  <c r="F19" i="1"/>
  <c r="G18" i="1"/>
  <c r="F18" i="1"/>
  <c r="I18" i="1" s="1"/>
  <c r="H17" i="1"/>
  <c r="G17" i="1"/>
  <c r="I17" i="1" s="1"/>
  <c r="K17" i="1" s="1"/>
  <c r="F17" i="1"/>
  <c r="G16" i="1"/>
  <c r="F16" i="1"/>
  <c r="I16" i="1" s="1"/>
  <c r="H15" i="1"/>
  <c r="G15" i="1"/>
  <c r="I15" i="1" s="1"/>
  <c r="K15" i="1" s="1"/>
  <c r="F15" i="1"/>
  <c r="G14" i="1"/>
  <c r="F14" i="1"/>
  <c r="I14" i="1" s="1"/>
  <c r="H13" i="1"/>
  <c r="J13" i="1" s="1"/>
  <c r="G13" i="1"/>
  <c r="I13" i="1" s="1"/>
  <c r="K13" i="1" s="1"/>
  <c r="F13" i="1"/>
  <c r="G12" i="1"/>
  <c r="F12" i="1"/>
  <c r="I12" i="1" s="1"/>
  <c r="H11" i="1"/>
  <c r="G11" i="1"/>
  <c r="G75" i="1" s="1"/>
  <c r="G79" i="1" s="1"/>
  <c r="F11" i="1"/>
  <c r="M68" i="1" l="1"/>
  <c r="J23" i="1"/>
  <c r="K16" i="1"/>
  <c r="J17" i="1"/>
  <c r="J25" i="1"/>
  <c r="K32" i="1"/>
  <c r="J33" i="1"/>
  <c r="L41" i="1"/>
  <c r="M48" i="1"/>
  <c r="L49" i="1"/>
  <c r="L57" i="1"/>
  <c r="M64" i="1"/>
  <c r="L65" i="1"/>
  <c r="M52" i="1"/>
  <c r="J15" i="1"/>
  <c r="K30" i="1"/>
  <c r="J31" i="1"/>
  <c r="L39" i="1"/>
  <c r="M46" i="1"/>
  <c r="L47" i="1"/>
  <c r="L55" i="1"/>
  <c r="M62" i="1"/>
  <c r="L63" i="1"/>
  <c r="J19" i="1"/>
  <c r="J27" i="1"/>
  <c r="J35" i="1"/>
  <c r="L43" i="1"/>
  <c r="L51" i="1"/>
  <c r="L59" i="1"/>
  <c r="L67" i="1"/>
  <c r="L73" i="1"/>
  <c r="I11" i="1"/>
  <c r="J11" i="1"/>
  <c r="H12" i="1"/>
  <c r="J12" i="1" s="1"/>
  <c r="H14" i="1"/>
  <c r="J14" i="1" s="1"/>
  <c r="H16" i="1"/>
  <c r="J16" i="1" s="1"/>
  <c r="H18" i="1"/>
  <c r="J18" i="1" s="1"/>
  <c r="H20" i="1"/>
  <c r="J20" i="1" s="1"/>
  <c r="H22" i="1"/>
  <c r="J22" i="1" s="1"/>
  <c r="H24" i="1"/>
  <c r="J24" i="1" s="1"/>
  <c r="H26" i="1"/>
  <c r="J26" i="1" s="1"/>
  <c r="H28" i="1"/>
  <c r="J28" i="1" s="1"/>
  <c r="H30" i="1"/>
  <c r="J30" i="1" s="1"/>
  <c r="H32" i="1"/>
  <c r="J32" i="1" s="1"/>
  <c r="H34" i="1"/>
  <c r="J34" i="1" s="1"/>
  <c r="H36" i="1"/>
  <c r="J36" i="1" s="1"/>
  <c r="H38" i="1"/>
  <c r="L38" i="1" s="1"/>
  <c r="H40" i="1"/>
  <c r="L40" i="1" s="1"/>
  <c r="H42" i="1"/>
  <c r="L42" i="1" s="1"/>
  <c r="H44" i="1"/>
  <c r="L44" i="1" s="1"/>
  <c r="H46" i="1"/>
  <c r="L46" i="1" s="1"/>
  <c r="H48" i="1"/>
  <c r="L48" i="1" s="1"/>
  <c r="H50" i="1"/>
  <c r="L50" i="1" s="1"/>
  <c r="H52" i="1"/>
  <c r="L52" i="1" s="1"/>
  <c r="H54" i="1"/>
  <c r="L54" i="1" s="1"/>
  <c r="H56" i="1"/>
  <c r="L56" i="1" s="1"/>
  <c r="H58" i="1"/>
  <c r="L58" i="1" s="1"/>
  <c r="H60" i="1"/>
  <c r="L60" i="1" s="1"/>
  <c r="H62" i="1"/>
  <c r="L62" i="1" s="1"/>
  <c r="H64" i="1"/>
  <c r="L64" i="1" s="1"/>
  <c r="H66" i="1"/>
  <c r="L66" i="1" s="1"/>
  <c r="H68" i="1"/>
  <c r="L68" i="1" s="1"/>
  <c r="H70" i="1"/>
  <c r="L70" i="1" s="1"/>
  <c r="F75" i="1"/>
  <c r="F79" i="1" s="1"/>
  <c r="G80" i="1" s="1"/>
  <c r="M66" i="1" l="1"/>
  <c r="K34" i="1"/>
  <c r="I75" i="1"/>
  <c r="I79" i="1" s="1"/>
  <c r="K11" i="1"/>
  <c r="H75" i="1"/>
  <c r="H79" i="1" s="1"/>
  <c r="M44" i="1"/>
  <c r="K36" i="1"/>
  <c r="J75" i="1"/>
  <c r="L75" i="1"/>
  <c r="M58" i="1"/>
  <c r="M42" i="1"/>
  <c r="K26" i="1"/>
  <c r="M70" i="1"/>
  <c r="M54" i="1"/>
  <c r="M38" i="1"/>
  <c r="K14" i="1"/>
  <c r="K28" i="1"/>
  <c r="M56" i="1"/>
  <c r="M40" i="1"/>
  <c r="K24" i="1"/>
  <c r="K20" i="1"/>
  <c r="M50" i="1"/>
  <c r="K18" i="1"/>
  <c r="M60" i="1"/>
  <c r="K22" i="1"/>
  <c r="K12" i="1"/>
  <c r="M75" i="1" l="1"/>
  <c r="K75" i="1"/>
  <c r="K79" i="1" s="1"/>
  <c r="I80" i="1"/>
  <c r="M77" i="1" l="1"/>
  <c r="M79" i="1" s="1"/>
  <c r="J77" i="1"/>
  <c r="J79" i="1" s="1"/>
  <c r="L77" i="1"/>
  <c r="L79" i="1" s="1"/>
</calcChain>
</file>

<file path=xl/sharedStrings.xml><?xml version="1.0" encoding="utf-8"?>
<sst xmlns="http://schemas.openxmlformats.org/spreadsheetml/2006/main" count="154" uniqueCount="144">
  <si>
    <t>PARROQUIA SAN FRANCISCO DE SALES</t>
  </si>
  <si>
    <t>DIRECCION: AVDA SANTA MARIA 5600</t>
  </si>
  <si>
    <t>COMUNA: VITACURA</t>
  </si>
  <si>
    <t>CIUDAD : SANTIAGO</t>
  </si>
  <si>
    <t>BALANCE DE COMPROBACION Y SALDOS AL 31 DE DICEIMBRE DE 2021</t>
  </si>
  <si>
    <t xml:space="preserve">           SALDOS</t>
  </si>
  <si>
    <t xml:space="preserve">            INVENTARIO</t>
  </si>
  <si>
    <t xml:space="preserve">            RESULTADOS</t>
  </si>
  <si>
    <t>CUENTAS</t>
  </si>
  <si>
    <t>DEBITOS</t>
  </si>
  <si>
    <t>CREDITOS</t>
  </si>
  <si>
    <t>DEUDORES</t>
  </si>
  <si>
    <t>ACREEDORES</t>
  </si>
  <si>
    <t>ACTIVOS</t>
  </si>
  <si>
    <t>PASIVOS</t>
  </si>
  <si>
    <t>GASTOS</t>
  </si>
  <si>
    <t>INGRESOS</t>
  </si>
  <si>
    <t>$</t>
  </si>
  <si>
    <t>1-1-04-002</t>
  </si>
  <si>
    <t>BANCO CHILE PARROQUIA</t>
  </si>
  <si>
    <t>1-1-04-003</t>
  </si>
  <si>
    <t>BANCO CHILE 1%</t>
  </si>
  <si>
    <t>1-1-04-004</t>
  </si>
  <si>
    <t>BANCO CHILE BECAS</t>
  </si>
  <si>
    <t>1-1-06-001</t>
  </si>
  <si>
    <t>FONDOS MUTUOS</t>
  </si>
  <si>
    <t>1-1-06-002</t>
  </si>
  <si>
    <t>OTRAS INVERSIONES</t>
  </si>
  <si>
    <t>1-5-01-001</t>
  </si>
  <si>
    <t>TERRENOS</t>
  </si>
  <si>
    <t>1-5-01-002</t>
  </si>
  <si>
    <t>CONSTRUCCIONES</t>
  </si>
  <si>
    <t>1-5-04-002</t>
  </si>
  <si>
    <t>EQUIPOS COMPUTACIONALES</t>
  </si>
  <si>
    <t>1-5-04-003</t>
  </si>
  <si>
    <t>EQUIPOS DE COMUNICACIONES</t>
  </si>
  <si>
    <t>1-5-04-004</t>
  </si>
  <si>
    <t>EQUIPOS DE AMPLIFICACION</t>
  </si>
  <si>
    <t>1-5-05-001</t>
  </si>
  <si>
    <t>MUEBLES DESTINADOS AL CULTO</t>
  </si>
  <si>
    <t>1-5-05-002</t>
  </si>
  <si>
    <t>MUEBLES DE USO GENERAL</t>
  </si>
  <si>
    <t>1-5-99-001</t>
  </si>
  <si>
    <t>DEPRECIACION ACUMULADA DE CONSTRUCIONES</t>
  </si>
  <si>
    <t>1-5-99-004</t>
  </si>
  <si>
    <t>DEPRECIACION ACUMULADA DE EQUIPOS COMPUTACIONALES</t>
  </si>
  <si>
    <t>1-5-99-005</t>
  </si>
  <si>
    <t>DEPRECIACION ACUMULADA DE EQUIPOS DE COMUNICACIÓN</t>
  </si>
  <si>
    <t>1-5-99-006</t>
  </si>
  <si>
    <t>DEPRECIACION ACUMULADA DE EQUIPOS DE AMPLIFICACION</t>
  </si>
  <si>
    <t>1-5-99-007</t>
  </si>
  <si>
    <t>DEPRECIACION ACUMULADA DE MUEBLES DESTINADOS AL CULTO</t>
  </si>
  <si>
    <t>1-5-99-008</t>
  </si>
  <si>
    <t>DEPRECIACION ACUMULADA DE MUEBLES DE USO GENERAL</t>
  </si>
  <si>
    <t>2-1-02-001</t>
  </si>
  <si>
    <t>ARZOBISPADO DE SANTIAGO</t>
  </si>
  <si>
    <t>2-1-04-001</t>
  </si>
  <si>
    <t>AFP</t>
  </si>
  <si>
    <t>2-1-04-002</t>
  </si>
  <si>
    <t>ISAPRES</t>
  </si>
  <si>
    <t>2-1-04-003</t>
  </si>
  <si>
    <t>FONASA</t>
  </si>
  <si>
    <t>2-1-04-004</t>
  </si>
  <si>
    <t>OTRAS INSTITUCIONES PREVISIONALES</t>
  </si>
  <si>
    <t>2-1-04-005</t>
  </si>
  <si>
    <t>IMPUESTO UNICO DE SEGUNDA CATEGORIA</t>
  </si>
  <si>
    <t>2-1-04-006</t>
  </si>
  <si>
    <t>OTROS IMPUESTOS</t>
  </si>
  <si>
    <t>2-1-05-003</t>
  </si>
  <si>
    <t>OTRAS CUENTAS POR PAGAR</t>
  </si>
  <si>
    <t>3-1-01-001</t>
  </si>
  <si>
    <t>PATRIMONIO</t>
  </si>
  <si>
    <t>4-1-10-001</t>
  </si>
  <si>
    <t>INGRESOS POR CONTRIBUCION 1%</t>
  </si>
  <si>
    <t>4-1-14-001</t>
  </si>
  <si>
    <t>COLECTAS</t>
  </si>
  <si>
    <t>4-1-15-001</t>
  </si>
  <si>
    <t>CAPILLA</t>
  </si>
  <si>
    <t>4-1-15-002</t>
  </si>
  <si>
    <t>MATRIMONIOS</t>
  </si>
  <si>
    <t>4-1-15-003</t>
  </si>
  <si>
    <t>FUNERALES</t>
  </si>
  <si>
    <t>4-1-15-004</t>
  </si>
  <si>
    <t xml:space="preserve">MISAS Y CORONAS </t>
  </si>
  <si>
    <t>4-1-15-005</t>
  </si>
  <si>
    <t>GRADUACIONES Y CONFIRMACIONES</t>
  </si>
  <si>
    <t>4-1-15-006</t>
  </si>
  <si>
    <t>ED. LIBROS, CERTIFICADOS, ETC</t>
  </si>
  <si>
    <t>4-1-16-001</t>
  </si>
  <si>
    <t>PASTORAL SOLIDARIA</t>
  </si>
  <si>
    <t>4-1-16-002</t>
  </si>
  <si>
    <t>BECAS</t>
  </si>
  <si>
    <t>INGRESOS FINANCIEROS</t>
  </si>
  <si>
    <t>4-5-15-002</t>
  </si>
  <si>
    <t>OTROS INGRESOS</t>
  </si>
  <si>
    <t>5-1-01-001</t>
  </si>
  <si>
    <t xml:space="preserve">REMUNERACIONES </t>
  </si>
  <si>
    <t>5-1-01-002</t>
  </si>
  <si>
    <t>HONORARIOS</t>
  </si>
  <si>
    <t>5-1-01-003</t>
  </si>
  <si>
    <t>INDEMNIZACIONES</t>
  </si>
  <si>
    <t>5-1-02-001</t>
  </si>
  <si>
    <t>CONGRUAS Y ASIGNACIONES</t>
  </si>
  <si>
    <t>5-1-03-001</t>
  </si>
  <si>
    <t>GASTOS ORDINARIOS (HOSTIAS, FLORES, ETC)</t>
  </si>
  <si>
    <t>5-1-03-003</t>
  </si>
  <si>
    <t>CAPELLANIAS</t>
  </si>
  <si>
    <t>5-1-03-004</t>
  </si>
  <si>
    <t>COROS</t>
  </si>
  <si>
    <t>5-1-03-005</t>
  </si>
  <si>
    <t>CASA PARROQUIAL</t>
  </si>
  <si>
    <t>5-1-04-001</t>
  </si>
  <si>
    <t>5-1-04-002</t>
  </si>
  <si>
    <t>GASTOS PASTORALES</t>
  </si>
  <si>
    <t>5-1-04-004</t>
  </si>
  <si>
    <t>COLECTAS IMPETRADAS</t>
  </si>
  <si>
    <t>5-1-04-005</t>
  </si>
  <si>
    <t>CUARESMA DE FRATERNIDAD</t>
  </si>
  <si>
    <t>5-1-05-001</t>
  </si>
  <si>
    <t>SERVICIOS BASICOS</t>
  </si>
  <si>
    <t>5-1-05-002</t>
  </si>
  <si>
    <t>GASTOS ASEO</t>
  </si>
  <si>
    <t>5-1-05-003</t>
  </si>
  <si>
    <t>SEGUROS</t>
  </si>
  <si>
    <t>5-1-05-004</t>
  </si>
  <si>
    <t>REPARACIONES Y MANTENCION DE EQUIPOS</t>
  </si>
  <si>
    <t>5-1-05-006</t>
  </si>
  <si>
    <t>IMPRENTA</t>
  </si>
  <si>
    <t>5-1-05-012</t>
  </si>
  <si>
    <t>OTROS GASTOS GENERALES</t>
  </si>
  <si>
    <t>5-1-06-001</t>
  </si>
  <si>
    <t>ASIGNACION DIOCESANA</t>
  </si>
  <si>
    <t>5-1-06-002</t>
  </si>
  <si>
    <t>GASTOS DE RECAUDACION</t>
  </si>
  <si>
    <t>5-1-06-003</t>
  </si>
  <si>
    <t>APORTES VICARIA ZONA CORDILLERA</t>
  </si>
  <si>
    <t>5-1-08-001</t>
  </si>
  <si>
    <t>DEPRECIACION CONSTRUCCIONES</t>
  </si>
  <si>
    <t>5-1-08-004</t>
  </si>
  <si>
    <t>DEPRECIACION EQUIPOS DE COMUNICACIÓN</t>
  </si>
  <si>
    <t>5-2-09-001</t>
  </si>
  <si>
    <t>SUBTOTALES</t>
  </si>
  <si>
    <t>EXCEDENTE (DEFICIT) DEL EJERCICIO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</si>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</sst>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center"/>
    </xf>
    <xf numFmtId="165" fontId="3" fillId="0" borderId="0" xfId="1" applyNumberFormat="1" applyFont="1"/>
    <xf numFmtId="0" fontId="3" fillId="2" borderId="0" xfId="2" applyFont="1" applyFill="1" applyAlignment="1">
      <alignment horizontal="center"/>
    </xf>
    <xf numFmtId="0" fontId="3" fillId="2" borderId="0" xfId="2" applyFont="1" applyFill="1"/>
    <xf numFmtId="0" fontId="3" fillId="2" borderId="0" xfId="0" applyFont="1" applyFill="1"/>
    <xf numFmtId="165" fontId="3" fillId="0" borderId="0" xfId="0" applyNumberFormat="1" applyFont="1"/>
    <xf numFmtId="165" fontId="2" fillId="0" borderId="0" xfId="1" applyNumberFormat="1" applyFont="1"/>
    <xf numFmtId="165" fontId="2" fillId="0" borderId="0" xfId="0" applyNumberFormat="1" applyFont="1"/>
  </cellXfs>
  <cellStyles count="3">
    <cellStyle name="Millares" xfId="1" builtinId="3"/>
    <cellStyle name="Normal" xfId="0" builtinId="0"/>
    <cellStyle name="Normal_EUCABA INVERSIONES" xfId="2" xr:uid="{593B2C66-2839-4C57-BAF0-E8A04C4BB6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ugenio\AppData\Local\Microsoft\Windows\INetCache\Content.Outlook\RHSR2WOW\IGLESIA%20CONTABILIDAD%202021%20BASE%20DEVENGADA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DIARIO"/>
      <sheetName val="COMPROBANTES"/>
      <sheetName val="CAJA CHICA"/>
      <sheetName val="FONDOS A RENDIR"/>
      <sheetName val="BANCO CHILE PARROQUIA"/>
      <sheetName val="BANCO CHILE 1%"/>
      <sheetName val="BANCO CHILE BECAS"/>
      <sheetName val="FONDOS MUTUOS"/>
      <sheetName val="OTRAS INVERSIONES"/>
      <sheetName val="CUENTAS DEL PERSONAL"/>
      <sheetName val="DOCUMENTOS POR COBRAR"/>
      <sheetName val="DEUDORES VARIOS"/>
      <sheetName val="OTROS DEUDORES"/>
      <sheetName val="TERRENOS"/>
      <sheetName val="CONSTRUCCIONES"/>
      <sheetName val="MAQUINAS DE OFICINA"/>
      <sheetName val="EQUIPOS COMPUTACIONALES"/>
      <sheetName val="EQUIPOS DE COMUNICACION"/>
      <sheetName val="EQUIPOS DE AMPLIFICACION"/>
      <sheetName val="MUEBLES DESTINADOS AL CULTO"/>
      <sheetName val="MUEBLES DE USO GENERAL"/>
      <sheetName val="MUEBLES Y UTILES"/>
      <sheetName val="VEHICULOS"/>
      <sheetName val="DEPREC. ACUM. CONSTRUCCIONES"/>
      <sheetName val="DEPRES. ACUM. CONSTRU. TERCEROS"/>
      <sheetName val="DEPREC. ACUM. MAQUIN. OFICINA"/>
      <sheetName val="DEPREC. ACUM. EQUIOS COMPUTAC."/>
      <sheetName val="DEPREC. ACUM. EQUIPOS COMUNIC."/>
      <sheetName val="DEPREC. ACUM. EQUIPOS AMPLIFICA"/>
      <sheetName val="DEPREC. ACUM. MUEB. CULTO"/>
      <sheetName val="DEPREC. ACUM. MUEBLES USO GRAL"/>
      <sheetName val="DEPREC. ACUM. MUEBLES Y UTILES"/>
      <sheetName val="DEPREC. ACUM. VEHICULOS"/>
      <sheetName val="PRESTAMOS DE CORTO PLAZO"/>
      <sheetName val="ARZOBISPADO DE SANTIAGO"/>
      <sheetName val="OTRAS ENTIDADES DE IGLESIA"/>
      <sheetName val="AFP"/>
      <sheetName val="ISAPRES"/>
      <sheetName val="FONASA"/>
      <sheetName val="OTRAS INSTITUCIONES PREVISIONAL"/>
      <sheetName val="IMPTO UNICO 2° CATEGORIA"/>
      <sheetName val="OTROS IMPTOS"/>
      <sheetName val="PROVEEDORES"/>
      <sheetName val="REMUNERACIONES POR PAGAR"/>
      <sheetName val="OTRAS CUENTAS POR PAGAR"/>
      <sheetName val="PROVISION DE INDEMNIZACIONES"/>
      <sheetName val="OTRAS PROVISIONES"/>
      <sheetName val="INGRESOS ANTICIPADOS POR 1%"/>
      <sheetName val="OTROS INGRESOS ANTICIPADOS"/>
      <sheetName val="PRESTAMOS DE LARGO PLAZO"/>
      <sheetName val="OTRAS OBLIGACIONES DE LARGO PLA"/>
      <sheetName val="PATRIMONIO"/>
      <sheetName val="RESERVAS"/>
      <sheetName val="EXCEDENTE (DEFICIT) ACUM."/>
      <sheetName val="EXCEDENTE (DEFICIT) DEL EJERCI."/>
      <sheetName val="RESERVA REVALORIZACION"/>
      <sheetName val="INGRESOS POR CONTRIB. 1%"/>
      <sheetName val="CONVENIOS MANDATOS Y TARJETAS"/>
      <sheetName val="APORTES ARZOBISPADO DE SANTIAGO"/>
      <sheetName val="OTROS APORTES"/>
      <sheetName val="APORTE ENTIDADES DEPENDIENTES"/>
      <sheetName val="COLECTAS"/>
      <sheetName val="CAPILLA"/>
      <sheetName val="MATRIMONIOS"/>
      <sheetName val="FUNERALES"/>
      <sheetName val="MISAS Y CORONAS"/>
      <sheetName val="GRADUACIONES Y CONFIRMACIONES"/>
      <sheetName val="ED. LIBROS, CERTIFICADOS, ETC"/>
      <sheetName val="PASTORAL SOLIDARIA"/>
      <sheetName val="BECAS."/>
      <sheetName val="CUARESMA DE FRATERNIDAD"/>
      <sheetName val="MISIONES"/>
      <sheetName val="OTROS ING PROY ESPECIFICOS"/>
      <sheetName val="INGRESOS FUENTES NACIONALES"/>
      <sheetName val="INGRESOS FUENTES EXTRANJERAS"/>
      <sheetName val="INGGRESOS ENTIDADES DE LA IGLES"/>
      <sheetName val="DONACIONES ENTIDADES DE LA IGLE"/>
      <sheetName val="DONACIONES DE LAICOS"/>
      <sheetName val="INGRESOS FINANCIEROS"/>
      <sheetName val="OTROS INGRESOS"/>
      <sheetName val="REMUNERACIONES"/>
      <sheetName val="HONORARIOS"/>
      <sheetName val="INDEMNIZACIONES"/>
      <sheetName val="AGUINALDOS"/>
      <sheetName val="OTROS GASTOS DE PERSONAL"/>
      <sheetName val="CONGRUAS Y ASIGNACIONES"/>
      <sheetName val="ASIGNACION A VICARIOS"/>
      <sheetName val="CAPELLANIAS"/>
      <sheetName val="GASTOS ORDINARIOS"/>
      <sheetName val="GASTOS EXTRAORD. ORNAMENTOS"/>
      <sheetName val="COROS"/>
      <sheetName val="CASA PARROQUIAL"/>
      <sheetName val="RETIROS, JORNADAS Y REUNIONES"/>
      <sheetName val="OTROS GASTOS DEL CULTO"/>
      <sheetName val="PASTORAL SOLIDARIA."/>
      <sheetName val="GASTOS PASTORALES"/>
      <sheetName val="SOLIDARIDAD SACERDOTAL CORDILLE"/>
      <sheetName val="COLECTAS IMPERADAS"/>
      <sheetName val="CUARESMA DE FRATERNIDAD."/>
      <sheetName val="MISIONES."/>
      <sheetName val="OTROS GASTOS DE ACCIONES PASTOR"/>
      <sheetName val="SERVICIOS BASICOS"/>
      <sheetName val="GASTOS DE LIMPIEZA Y ASEO"/>
      <sheetName val="SEGUROS"/>
      <sheetName val="REPARACIONES Y MANTENCION DE EQ"/>
      <sheetName val="INSUMOS DE COMPUTACION"/>
      <sheetName val="IMPRENTA"/>
      <sheetName val="FRANQUEO Y CORRESPONDENCIA"/>
      <sheetName val="MOVILIZACION Y PASAJES"/>
      <sheetName val="UTILES DE ESCRITORIO"/>
      <sheetName val="GASTOS LEGALES"/>
      <sheetName val="SUSCRIPCIONES"/>
      <sheetName val="OTROS GASTOS GRALES"/>
      <sheetName val="ASIGNACION DIOCESANA"/>
      <sheetName val="GASTOS DE RECAUDACION"/>
      <sheetName val="APORTES VICARIA CORDILLERA"/>
      <sheetName val="MANTENCION DE CONSTRUCCIONES"/>
      <sheetName val="OTROS GASTOS MAYORES DE INFRAES"/>
      <sheetName val="DEPRECIACION DE CONSTRUCCIONES"/>
      <sheetName val="DEPRECIACION DE MAQUIN. DE OFIC"/>
      <sheetName val="DEPRECIACION DE EQUIPOS COMPUT."/>
      <sheetName val="DEPRECIACION DE EQUIP. DE COMUN"/>
      <sheetName val="DEPRECIACION DE EQUIP. DE AMPLI"/>
      <sheetName val="DEPRECIACION DE MUEB. DEL CULTO"/>
      <sheetName val="DEPRECIACION DE MUEB. USO GRAL"/>
      <sheetName val="DEPRECIACION DE MUEB- Y UTILES"/>
      <sheetName val="DEPRECIACION  DE VEHICULOS"/>
      <sheetName val="DEPRECIACION DE CONST DE TERC."/>
      <sheetName val="BECAS"/>
      <sheetName val="GASTOS FINANCIEROS"/>
      <sheetName val="CASTIGOS"/>
      <sheetName val="GASTOS BANCARIOS"/>
      <sheetName val="OTROS GASTOS EXTRAORD."/>
      <sheetName val="BALANCE 8 COLUMNAS"/>
      <sheetName val="BALANCE RESUMIDOS"/>
    </sheetNames>
    <sheetDataSet>
      <sheetData sheetId="0"/>
      <sheetData sheetId="1"/>
      <sheetData sheetId="2"/>
      <sheetData sheetId="3"/>
      <sheetData sheetId="4"/>
      <sheetData sheetId="5">
        <row r="28">
          <cell r="E28">
            <v>129695562</v>
          </cell>
          <cell r="F28">
            <v>121714655</v>
          </cell>
        </row>
      </sheetData>
      <sheetData sheetId="6">
        <row r="40">
          <cell r="E40">
            <v>135260327</v>
          </cell>
          <cell r="F40">
            <v>79892132</v>
          </cell>
        </row>
      </sheetData>
      <sheetData sheetId="7">
        <row r="25">
          <cell r="E25">
            <v>44654109</v>
          </cell>
          <cell r="F25">
            <v>18915470</v>
          </cell>
        </row>
      </sheetData>
      <sheetData sheetId="8">
        <row r="25">
          <cell r="E25">
            <v>75303308</v>
          </cell>
          <cell r="F25">
            <v>75303308</v>
          </cell>
        </row>
      </sheetData>
      <sheetData sheetId="9">
        <row r="20">
          <cell r="E20">
            <v>69617184</v>
          </cell>
          <cell r="F20">
            <v>0</v>
          </cell>
        </row>
      </sheetData>
      <sheetData sheetId="10"/>
      <sheetData sheetId="11"/>
      <sheetData sheetId="12"/>
      <sheetData sheetId="13"/>
      <sheetData sheetId="14">
        <row r="20">
          <cell r="E20">
            <v>2313905756</v>
          </cell>
          <cell r="F20">
            <v>0</v>
          </cell>
        </row>
      </sheetData>
      <sheetData sheetId="15">
        <row r="20">
          <cell r="E20">
            <v>1664700063</v>
          </cell>
          <cell r="F20">
            <v>0</v>
          </cell>
        </row>
      </sheetData>
      <sheetData sheetId="16"/>
      <sheetData sheetId="17">
        <row r="20">
          <cell r="E20">
            <v>2845307</v>
          </cell>
          <cell r="F20">
            <v>0</v>
          </cell>
        </row>
      </sheetData>
      <sheetData sheetId="18">
        <row r="20">
          <cell r="E20">
            <v>6200131</v>
          </cell>
          <cell r="F20">
            <v>0</v>
          </cell>
        </row>
      </sheetData>
      <sheetData sheetId="19">
        <row r="20">
          <cell r="E20">
            <v>77511148</v>
          </cell>
          <cell r="F20">
            <v>0</v>
          </cell>
        </row>
      </sheetData>
      <sheetData sheetId="20">
        <row r="20">
          <cell r="E20">
            <v>88573737</v>
          </cell>
          <cell r="F20">
            <v>0</v>
          </cell>
        </row>
      </sheetData>
      <sheetData sheetId="21">
        <row r="20">
          <cell r="E20">
            <v>37529692</v>
          </cell>
          <cell r="F20">
            <v>0</v>
          </cell>
        </row>
      </sheetData>
      <sheetData sheetId="22"/>
      <sheetData sheetId="23"/>
      <sheetData sheetId="24">
        <row r="20">
          <cell r="E20">
            <v>0</v>
          </cell>
          <cell r="F20">
            <v>597738085</v>
          </cell>
        </row>
      </sheetData>
      <sheetData sheetId="25"/>
      <sheetData sheetId="26"/>
      <sheetData sheetId="27">
        <row r="20">
          <cell r="E20">
            <v>0</v>
          </cell>
          <cell r="F20">
            <v>2845307</v>
          </cell>
        </row>
      </sheetData>
      <sheetData sheetId="28">
        <row r="20">
          <cell r="E20">
            <v>0</v>
          </cell>
          <cell r="F20">
            <v>6200131</v>
          </cell>
        </row>
      </sheetData>
      <sheetData sheetId="29">
        <row r="20">
          <cell r="E20">
            <v>0</v>
          </cell>
          <cell r="F20">
            <v>77511148</v>
          </cell>
        </row>
      </sheetData>
      <sheetData sheetId="30">
        <row r="20">
          <cell r="E20">
            <v>0</v>
          </cell>
          <cell r="F20">
            <v>88573737</v>
          </cell>
        </row>
      </sheetData>
      <sheetData sheetId="31">
        <row r="20">
          <cell r="E20">
            <v>0</v>
          </cell>
          <cell r="F20">
            <v>37270391</v>
          </cell>
        </row>
      </sheetData>
      <sheetData sheetId="32"/>
      <sheetData sheetId="33"/>
      <sheetData sheetId="34"/>
      <sheetData sheetId="35">
        <row r="20">
          <cell r="E20">
            <v>46889072</v>
          </cell>
          <cell r="F20">
            <v>64085629</v>
          </cell>
        </row>
      </sheetData>
      <sheetData sheetId="36"/>
      <sheetData sheetId="37">
        <row r="20">
          <cell r="E20">
            <v>672644</v>
          </cell>
          <cell r="F20">
            <v>1216127</v>
          </cell>
        </row>
      </sheetData>
      <sheetData sheetId="38">
        <row r="20">
          <cell r="E20">
            <v>93141</v>
          </cell>
          <cell r="F20">
            <v>192439</v>
          </cell>
        </row>
      </sheetData>
      <sheetData sheetId="39">
        <row r="20">
          <cell r="E20">
            <v>201561</v>
          </cell>
          <cell r="F20">
            <v>440785</v>
          </cell>
        </row>
      </sheetData>
      <sheetData sheetId="40">
        <row r="20">
          <cell r="E20">
            <v>51887</v>
          </cell>
          <cell r="F20">
            <v>332692</v>
          </cell>
        </row>
      </sheetData>
      <sheetData sheetId="41">
        <row r="20">
          <cell r="E20">
            <v>12076</v>
          </cell>
          <cell r="F20">
            <v>28146</v>
          </cell>
        </row>
      </sheetData>
      <sheetData sheetId="42">
        <row r="20">
          <cell r="E20">
            <v>407075</v>
          </cell>
          <cell r="F20">
            <v>758114</v>
          </cell>
        </row>
      </sheetData>
      <sheetData sheetId="43"/>
      <sheetData sheetId="44"/>
      <sheetData sheetId="45">
        <row r="28">
          <cell r="E28">
            <v>1380000</v>
          </cell>
          <cell r="F28">
            <v>1380000</v>
          </cell>
        </row>
      </sheetData>
      <sheetData sheetId="46"/>
      <sheetData sheetId="47"/>
      <sheetData sheetId="48"/>
      <sheetData sheetId="49"/>
      <sheetData sheetId="50"/>
      <sheetData sheetId="51"/>
      <sheetData sheetId="52">
        <row r="20">
          <cell r="E20">
            <v>4</v>
          </cell>
          <cell r="F20">
            <v>3545397039</v>
          </cell>
        </row>
      </sheetData>
      <sheetData sheetId="53"/>
      <sheetData sheetId="54"/>
      <sheetData sheetId="55"/>
      <sheetData sheetId="56"/>
      <sheetData sheetId="57">
        <row r="35">
          <cell r="E35">
            <v>0</v>
          </cell>
          <cell r="F35">
            <v>264428262</v>
          </cell>
        </row>
      </sheetData>
      <sheetData sheetId="58"/>
      <sheetData sheetId="59"/>
      <sheetData sheetId="60"/>
      <sheetData sheetId="61"/>
      <sheetData sheetId="62">
        <row r="34">
          <cell r="E34">
            <v>0</v>
          </cell>
          <cell r="F34">
            <v>86368676</v>
          </cell>
        </row>
      </sheetData>
      <sheetData sheetId="63">
        <row r="26">
          <cell r="E26">
            <v>0</v>
          </cell>
          <cell r="F26">
            <v>3601275</v>
          </cell>
        </row>
      </sheetData>
      <sheetData sheetId="64">
        <row r="33">
          <cell r="E33">
            <v>0</v>
          </cell>
          <cell r="F33">
            <v>15453474</v>
          </cell>
        </row>
      </sheetData>
      <sheetData sheetId="65">
        <row r="30">
          <cell r="E30">
            <v>0</v>
          </cell>
          <cell r="F30">
            <v>8690232</v>
          </cell>
        </row>
      </sheetData>
      <sheetData sheetId="66">
        <row r="34">
          <cell r="E34">
            <v>0</v>
          </cell>
          <cell r="F34">
            <v>1236755</v>
          </cell>
        </row>
      </sheetData>
      <sheetData sheetId="67">
        <row r="31">
          <cell r="E31">
            <v>0</v>
          </cell>
          <cell r="F31">
            <v>1396600</v>
          </cell>
        </row>
      </sheetData>
      <sheetData sheetId="68">
        <row r="32">
          <cell r="E32">
            <v>0</v>
          </cell>
          <cell r="F32">
            <v>1111688</v>
          </cell>
        </row>
      </sheetData>
      <sheetData sheetId="69">
        <row r="33">
          <cell r="E33">
            <v>0</v>
          </cell>
          <cell r="F33">
            <v>67148892</v>
          </cell>
        </row>
      </sheetData>
      <sheetData sheetId="70">
        <row r="39">
          <cell r="E39">
            <v>0</v>
          </cell>
          <cell r="F39">
            <v>24696319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>
        <row r="42">
          <cell r="E42">
            <v>6278664</v>
          </cell>
          <cell r="F42">
            <v>2236410</v>
          </cell>
        </row>
      </sheetData>
      <sheetData sheetId="80">
        <row r="45">
          <cell r="E45">
            <v>0</v>
          </cell>
          <cell r="F45">
            <v>25878866</v>
          </cell>
        </row>
      </sheetData>
      <sheetData sheetId="81">
        <row r="43">
          <cell r="E43">
            <v>52038129</v>
          </cell>
          <cell r="F43">
            <v>1031309</v>
          </cell>
        </row>
      </sheetData>
      <sheetData sheetId="82">
        <row r="26">
          <cell r="E26">
            <v>19461330</v>
          </cell>
          <cell r="F26">
            <v>221337</v>
          </cell>
        </row>
      </sheetData>
      <sheetData sheetId="83">
        <row r="17">
          <cell r="E17">
            <v>8750000</v>
          </cell>
        </row>
      </sheetData>
      <sheetData sheetId="84"/>
      <sheetData sheetId="85"/>
      <sheetData sheetId="86">
        <row r="27">
          <cell r="E27">
            <v>7704924</v>
          </cell>
          <cell r="F27">
            <v>0</v>
          </cell>
        </row>
      </sheetData>
      <sheetData sheetId="87"/>
      <sheetData sheetId="88">
        <row r="33">
          <cell r="E33">
            <v>4550000</v>
          </cell>
          <cell r="F33">
            <v>0</v>
          </cell>
        </row>
      </sheetData>
      <sheetData sheetId="89">
        <row r="33">
          <cell r="E33">
            <v>2720800</v>
          </cell>
          <cell r="F33">
            <v>0</v>
          </cell>
        </row>
      </sheetData>
      <sheetData sheetId="90"/>
      <sheetData sheetId="91">
        <row r="33">
          <cell r="E33">
            <v>2660865</v>
          </cell>
          <cell r="F33">
            <v>36444</v>
          </cell>
        </row>
      </sheetData>
      <sheetData sheetId="92">
        <row r="33">
          <cell r="E33">
            <v>4477252</v>
          </cell>
          <cell r="F33">
            <v>0</v>
          </cell>
        </row>
      </sheetData>
      <sheetData sheetId="93"/>
      <sheetData sheetId="94"/>
      <sheetData sheetId="95">
        <row r="31">
          <cell r="E31">
            <v>52847260</v>
          </cell>
          <cell r="F31">
            <v>0</v>
          </cell>
        </row>
      </sheetData>
      <sheetData sheetId="96">
        <row r="30">
          <cell r="E30">
            <v>32242487</v>
          </cell>
          <cell r="F30">
            <v>0</v>
          </cell>
        </row>
      </sheetData>
      <sheetData sheetId="97"/>
      <sheetData sheetId="98">
        <row r="25">
          <cell r="E25">
            <v>1462780</v>
          </cell>
          <cell r="F25">
            <v>0</v>
          </cell>
        </row>
      </sheetData>
      <sheetData sheetId="99">
        <row r="25">
          <cell r="E25">
            <v>500000</v>
          </cell>
          <cell r="F25">
            <v>0</v>
          </cell>
        </row>
      </sheetData>
      <sheetData sheetId="100"/>
      <sheetData sheetId="101"/>
      <sheetData sheetId="102">
        <row r="28">
          <cell r="E28">
            <v>21691199</v>
          </cell>
          <cell r="F28">
            <v>0</v>
          </cell>
        </row>
      </sheetData>
      <sheetData sheetId="103">
        <row r="31">
          <cell r="E31">
            <v>200000</v>
          </cell>
          <cell r="F31">
            <v>0</v>
          </cell>
        </row>
      </sheetData>
      <sheetData sheetId="104">
        <row r="28">
          <cell r="E28">
            <v>4662469</v>
          </cell>
          <cell r="F28">
            <v>0</v>
          </cell>
        </row>
      </sheetData>
      <sheetData sheetId="105">
        <row r="30">
          <cell r="E30">
            <v>12951885</v>
          </cell>
          <cell r="F30">
            <v>0</v>
          </cell>
        </row>
      </sheetData>
      <sheetData sheetId="106"/>
      <sheetData sheetId="107">
        <row r="27">
          <cell r="E27">
            <v>1078225</v>
          </cell>
          <cell r="F27">
            <v>0</v>
          </cell>
        </row>
      </sheetData>
      <sheetData sheetId="108"/>
      <sheetData sheetId="109"/>
      <sheetData sheetId="110"/>
      <sheetData sheetId="111"/>
      <sheetData sheetId="112"/>
      <sheetData sheetId="113">
        <row r="26">
          <cell r="E26">
            <v>3441303</v>
          </cell>
          <cell r="F26">
            <v>0</v>
          </cell>
        </row>
      </sheetData>
      <sheetData sheetId="114">
        <row r="28">
          <cell r="E28">
            <v>225282307</v>
          </cell>
          <cell r="F28">
            <v>16889072</v>
          </cell>
        </row>
      </sheetData>
      <sheetData sheetId="115">
        <row r="28">
          <cell r="E28">
            <v>19182016</v>
          </cell>
          <cell r="F28">
            <v>149294</v>
          </cell>
        </row>
      </sheetData>
      <sheetData sheetId="116">
        <row r="30">
          <cell r="E30">
            <v>2234810</v>
          </cell>
          <cell r="F30">
            <v>0</v>
          </cell>
        </row>
      </sheetData>
      <sheetData sheetId="117"/>
      <sheetData sheetId="118"/>
      <sheetData sheetId="119">
        <row r="20">
          <cell r="E20">
            <v>33294001</v>
          </cell>
          <cell r="F20">
            <v>0</v>
          </cell>
          <cell r="G20">
            <v>33294001</v>
          </cell>
        </row>
      </sheetData>
      <sheetData sheetId="120"/>
      <sheetData sheetId="121"/>
      <sheetData sheetId="122">
        <row r="20">
          <cell r="E20">
            <v>5578750</v>
          </cell>
          <cell r="F20">
            <v>0</v>
          </cell>
          <cell r="G20">
            <v>5578750</v>
          </cell>
        </row>
      </sheetData>
      <sheetData sheetId="123"/>
      <sheetData sheetId="124"/>
      <sheetData sheetId="125"/>
      <sheetData sheetId="126"/>
      <sheetData sheetId="127"/>
      <sheetData sheetId="128"/>
      <sheetData sheetId="129">
        <row r="29">
          <cell r="E29">
            <v>19575000</v>
          </cell>
          <cell r="F29">
            <v>0</v>
          </cell>
        </row>
      </sheetData>
      <sheetData sheetId="130"/>
      <sheetData sheetId="131"/>
      <sheetData sheetId="132"/>
      <sheetData sheetId="133"/>
      <sheetData sheetId="134"/>
      <sheetData sheetId="1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86FB0-3712-4C53-9A6B-0303BB45029C}">
  <dimension ref="B3:N115"/>
  <sheetViews>
    <sheetView tabSelected="1" workbookViewId="0">
      <selection sqref="A1:N115"/>
    </sheetView>
  </sheetViews>
  <sheetFormatPr baseColWidth="10" defaultRowHeight="14.5" x14ac:dyDescent="0.35"/>
  <cols>
    <col min="6" max="6" width="18.81640625" customWidth="1"/>
    <col min="7" max="7" width="17.90625" customWidth="1"/>
    <col min="8" max="8" width="18.6328125" customWidth="1"/>
    <col min="9" max="9" width="16.36328125" customWidth="1"/>
    <col min="10" max="10" width="16.54296875" customWidth="1"/>
    <col min="11" max="11" width="17.36328125" customWidth="1"/>
    <col min="12" max="12" width="15.7265625" customWidth="1"/>
    <col min="13" max="13" width="14.7265625" customWidth="1"/>
  </cols>
  <sheetData>
    <row r="3" spans="2:14" x14ac:dyDescent="0.35">
      <c r="C3" s="1" t="s">
        <v>0</v>
      </c>
      <c r="D3" s="1"/>
      <c r="E3" s="1"/>
      <c r="F3" s="1"/>
      <c r="G3" s="1"/>
      <c r="H3" s="1"/>
      <c r="I3" s="1"/>
      <c r="J3" s="1"/>
    </row>
    <row r="4" spans="2:14" x14ac:dyDescent="0.35">
      <c r="C4" s="1" t="s">
        <v>1</v>
      </c>
      <c r="D4" s="1"/>
      <c r="E4" s="1"/>
      <c r="F4" s="1" t="s">
        <v>2</v>
      </c>
      <c r="G4" s="1"/>
      <c r="H4" s="1" t="s">
        <v>3</v>
      </c>
      <c r="I4" s="1"/>
      <c r="J4" s="1"/>
    </row>
    <row r="5" spans="2:14" x14ac:dyDescent="0.35">
      <c r="C5" s="1"/>
      <c r="D5" s="1"/>
      <c r="E5" s="1"/>
      <c r="F5" s="1"/>
      <c r="G5" s="1"/>
      <c r="H5" s="1"/>
      <c r="I5" s="1"/>
      <c r="J5" s="1"/>
    </row>
    <row r="6" spans="2:14" x14ac:dyDescent="0.35">
      <c r="E6" s="1" t="s">
        <v>4</v>
      </c>
      <c r="F6" s="1"/>
      <c r="G6" s="1"/>
    </row>
    <row r="7" spans="2:14" x14ac:dyDescent="0.3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35">
      <c r="B8" s="2"/>
      <c r="C8" s="2"/>
      <c r="D8" s="2"/>
      <c r="E8" s="2"/>
      <c r="F8" s="2"/>
      <c r="G8" s="2"/>
      <c r="H8" s="2" t="s">
        <v>5</v>
      </c>
      <c r="I8" s="2"/>
      <c r="J8" s="2" t="s">
        <v>6</v>
      </c>
      <c r="K8" s="2"/>
      <c r="L8" s="2" t="s">
        <v>7</v>
      </c>
      <c r="M8" s="2"/>
      <c r="N8" s="2"/>
    </row>
    <row r="9" spans="2:14" x14ac:dyDescent="0.35">
      <c r="B9" s="2"/>
      <c r="C9" s="2" t="s">
        <v>8</v>
      </c>
      <c r="D9" s="2"/>
      <c r="E9" s="2"/>
      <c r="F9" s="3" t="s">
        <v>9</v>
      </c>
      <c r="G9" s="3" t="s">
        <v>10</v>
      </c>
      <c r="H9" s="3" t="s">
        <v>11</v>
      </c>
      <c r="I9" s="3" t="s">
        <v>12</v>
      </c>
      <c r="J9" s="3" t="s">
        <v>13</v>
      </c>
      <c r="K9" s="3" t="s">
        <v>14</v>
      </c>
      <c r="L9" s="3" t="s">
        <v>15</v>
      </c>
      <c r="M9" s="3" t="s">
        <v>16</v>
      </c>
      <c r="N9" s="3"/>
    </row>
    <row r="10" spans="2:14" x14ac:dyDescent="0.35">
      <c r="B10" s="2"/>
      <c r="C10" s="2"/>
      <c r="D10" s="2"/>
      <c r="E10" s="2"/>
      <c r="F10" s="4" t="s">
        <v>17</v>
      </c>
      <c r="G10" s="4" t="s">
        <v>17</v>
      </c>
      <c r="H10" s="4" t="s">
        <v>17</v>
      </c>
      <c r="I10" s="4" t="s">
        <v>17</v>
      </c>
      <c r="J10" s="4" t="s">
        <v>17</v>
      </c>
      <c r="K10" s="4" t="s">
        <v>17</v>
      </c>
      <c r="L10" s="4" t="s">
        <v>17</v>
      </c>
      <c r="M10" s="4" t="s">
        <v>17</v>
      </c>
      <c r="N10" s="5"/>
    </row>
    <row r="11" spans="2:14" x14ac:dyDescent="0.35">
      <c r="B11" s="6" t="s">
        <v>18</v>
      </c>
      <c r="C11" s="7" t="s">
        <v>19</v>
      </c>
      <c r="D11" s="8"/>
      <c r="E11" s="2"/>
      <c r="F11" s="5">
        <f>+'[1]BANCO CHILE PARROQUIA'!E28</f>
        <v>129695562</v>
      </c>
      <c r="G11" s="5">
        <f>+'[1]BANCO CHILE PARROQUIA'!F28</f>
        <v>121714655</v>
      </c>
      <c r="H11" s="5">
        <f>IF(F11-G11&lt;0,0,F11-G11)</f>
        <v>7980907</v>
      </c>
      <c r="I11" s="5">
        <f t="shared" ref="I11:I73" si="0">IF(G11-F11&lt;0,0,G11-F11)</f>
        <v>0</v>
      </c>
      <c r="J11" s="5">
        <f t="shared" ref="J11:J37" si="1">IF(+H11&gt;I11,H11-I11,0)</f>
        <v>7980907</v>
      </c>
      <c r="K11" s="5">
        <f t="shared" ref="K11:K37" si="2">IF(I11&gt;H11,I11-H11,0)</f>
        <v>0</v>
      </c>
      <c r="L11" s="5"/>
      <c r="M11" s="5"/>
      <c r="N11" s="5"/>
    </row>
    <row r="12" spans="2:14" x14ac:dyDescent="0.35">
      <c r="B12" s="6" t="s">
        <v>20</v>
      </c>
      <c r="C12" s="7" t="s">
        <v>21</v>
      </c>
      <c r="D12" s="8"/>
      <c r="E12" s="2"/>
      <c r="F12" s="5">
        <f>+'[1]BANCO CHILE 1%'!E40</f>
        <v>135260327</v>
      </c>
      <c r="G12" s="5">
        <f>+'[1]BANCO CHILE 1%'!F40</f>
        <v>79892132</v>
      </c>
      <c r="H12" s="5">
        <f>IF(F12-G12&lt;0,0,F12-G12)</f>
        <v>55368195</v>
      </c>
      <c r="I12" s="5">
        <f t="shared" si="0"/>
        <v>0</v>
      </c>
      <c r="J12" s="5">
        <f t="shared" si="1"/>
        <v>55368195</v>
      </c>
      <c r="K12" s="5">
        <f t="shared" si="2"/>
        <v>0</v>
      </c>
      <c r="L12" s="5"/>
      <c r="M12" s="5"/>
      <c r="N12" s="5"/>
    </row>
    <row r="13" spans="2:14" x14ac:dyDescent="0.35">
      <c r="B13" s="6" t="s">
        <v>22</v>
      </c>
      <c r="C13" s="7" t="s">
        <v>23</v>
      </c>
      <c r="D13" s="8"/>
      <c r="E13" s="2"/>
      <c r="F13" s="5">
        <f>+'[1]BANCO CHILE BECAS'!E25</f>
        <v>44654109</v>
      </c>
      <c r="G13" s="5">
        <f>+'[1]BANCO CHILE BECAS'!F25</f>
        <v>18915470</v>
      </c>
      <c r="H13" s="5">
        <f>IF(F13-G13&lt;0,0,F13-G13)</f>
        <v>25738639</v>
      </c>
      <c r="I13" s="5">
        <f t="shared" si="0"/>
        <v>0</v>
      </c>
      <c r="J13" s="5">
        <f t="shared" si="1"/>
        <v>25738639</v>
      </c>
      <c r="K13" s="5">
        <f t="shared" si="2"/>
        <v>0</v>
      </c>
      <c r="L13" s="5"/>
      <c r="M13" s="5"/>
      <c r="N13" s="5"/>
    </row>
    <row r="14" spans="2:14" x14ac:dyDescent="0.35">
      <c r="B14" s="6" t="s">
        <v>24</v>
      </c>
      <c r="C14" s="7" t="s">
        <v>25</v>
      </c>
      <c r="D14" s="8"/>
      <c r="E14" s="9"/>
      <c r="F14" s="5">
        <f>+'[1]FONDOS MUTUOS'!E25</f>
        <v>75303308</v>
      </c>
      <c r="G14" s="5">
        <f>+'[1]FONDOS MUTUOS'!F25</f>
        <v>75303308</v>
      </c>
      <c r="H14" s="5">
        <f>IF(F14-G14&lt;0,0,F14-G14)</f>
        <v>0</v>
      </c>
      <c r="I14" s="5">
        <f t="shared" si="0"/>
        <v>0</v>
      </c>
      <c r="J14" s="5">
        <f t="shared" si="1"/>
        <v>0</v>
      </c>
      <c r="K14" s="5">
        <f t="shared" si="2"/>
        <v>0</v>
      </c>
      <c r="L14" s="5"/>
      <c r="M14" s="5"/>
      <c r="N14" s="5"/>
    </row>
    <row r="15" spans="2:14" x14ac:dyDescent="0.35">
      <c r="B15" s="6" t="s">
        <v>26</v>
      </c>
      <c r="C15" s="7" t="s">
        <v>27</v>
      </c>
      <c r="D15" s="8"/>
      <c r="E15" s="2"/>
      <c r="F15" s="5">
        <f>+'[1]OTRAS INVERSIONES'!E20</f>
        <v>69617184</v>
      </c>
      <c r="G15" s="5">
        <f>+'[1]OTRAS INVERSIONES'!F20</f>
        <v>0</v>
      </c>
      <c r="H15" s="5">
        <f>IF(F15-G15&lt;0,0,F15-G15)</f>
        <v>69617184</v>
      </c>
      <c r="I15" s="5">
        <f t="shared" si="0"/>
        <v>0</v>
      </c>
      <c r="J15" s="5">
        <f t="shared" si="1"/>
        <v>69617184</v>
      </c>
      <c r="K15" s="5">
        <f t="shared" si="2"/>
        <v>0</v>
      </c>
      <c r="L15" s="5"/>
      <c r="M15" s="5"/>
      <c r="N15" s="5"/>
    </row>
    <row r="16" spans="2:14" x14ac:dyDescent="0.35">
      <c r="B16" s="6" t="s">
        <v>28</v>
      </c>
      <c r="C16" s="7" t="s">
        <v>29</v>
      </c>
      <c r="D16" s="8"/>
      <c r="E16" s="2"/>
      <c r="F16" s="5">
        <f>+[1]TERRENOS!E20</f>
        <v>2313905756</v>
      </c>
      <c r="G16" s="5">
        <f>+[1]TERRENOS!F20</f>
        <v>0</v>
      </c>
      <c r="H16" s="5">
        <f t="shared" ref="H16:H73" si="3">IF(F16-G16&lt;0,0,F16-G16)</f>
        <v>2313905756</v>
      </c>
      <c r="I16" s="5">
        <f t="shared" si="0"/>
        <v>0</v>
      </c>
      <c r="J16" s="5">
        <f t="shared" si="1"/>
        <v>2313905756</v>
      </c>
      <c r="K16" s="5">
        <f t="shared" si="2"/>
        <v>0</v>
      </c>
      <c r="L16" s="5"/>
      <c r="M16" s="5"/>
      <c r="N16" s="5"/>
    </row>
    <row r="17" spans="2:14" x14ac:dyDescent="0.35">
      <c r="B17" s="6" t="s">
        <v>30</v>
      </c>
      <c r="C17" s="7" t="s">
        <v>31</v>
      </c>
      <c r="D17" s="8"/>
      <c r="E17" s="2"/>
      <c r="F17" s="5">
        <f>+[1]CONSTRUCCIONES!E20</f>
        <v>1664700063</v>
      </c>
      <c r="G17" s="5">
        <f>+[1]CONSTRUCCIONES!F20</f>
        <v>0</v>
      </c>
      <c r="H17" s="5">
        <f t="shared" si="3"/>
        <v>1664700063</v>
      </c>
      <c r="I17" s="5">
        <f t="shared" si="0"/>
        <v>0</v>
      </c>
      <c r="J17" s="5">
        <f t="shared" si="1"/>
        <v>1664700063</v>
      </c>
      <c r="K17" s="5">
        <f t="shared" si="2"/>
        <v>0</v>
      </c>
      <c r="L17" s="5"/>
      <c r="M17" s="5"/>
      <c r="N17" s="5"/>
    </row>
    <row r="18" spans="2:14" x14ac:dyDescent="0.35">
      <c r="B18" s="6" t="s">
        <v>32</v>
      </c>
      <c r="C18" s="7" t="s">
        <v>33</v>
      </c>
      <c r="D18" s="8"/>
      <c r="E18" s="2"/>
      <c r="F18" s="5">
        <f>+'[1]EQUIPOS COMPUTACIONALES'!E20</f>
        <v>2845307</v>
      </c>
      <c r="G18" s="5">
        <f>+'[1]EQUIPOS COMPUTACIONALES'!F20</f>
        <v>0</v>
      </c>
      <c r="H18" s="5">
        <f t="shared" si="3"/>
        <v>2845307</v>
      </c>
      <c r="I18" s="5">
        <f t="shared" si="0"/>
        <v>0</v>
      </c>
      <c r="J18" s="5">
        <f t="shared" si="1"/>
        <v>2845307</v>
      </c>
      <c r="K18" s="5">
        <f t="shared" si="2"/>
        <v>0</v>
      </c>
      <c r="L18" s="5"/>
      <c r="M18" s="5"/>
      <c r="N18" s="5"/>
    </row>
    <row r="19" spans="2:14" x14ac:dyDescent="0.35">
      <c r="B19" s="6" t="s">
        <v>34</v>
      </c>
      <c r="C19" s="7" t="s">
        <v>35</v>
      </c>
      <c r="D19" s="8"/>
      <c r="E19" s="2"/>
      <c r="F19" s="5">
        <f>+'[1]EQUIPOS DE COMUNICACION'!E20</f>
        <v>6200131</v>
      </c>
      <c r="G19" s="5">
        <f>+'[1]EQUIPOS DE COMUNICACION'!F20</f>
        <v>0</v>
      </c>
      <c r="H19" s="5">
        <f t="shared" si="3"/>
        <v>6200131</v>
      </c>
      <c r="I19" s="5">
        <f t="shared" si="0"/>
        <v>0</v>
      </c>
      <c r="J19" s="5">
        <f t="shared" si="1"/>
        <v>6200131</v>
      </c>
      <c r="K19" s="5">
        <f t="shared" si="2"/>
        <v>0</v>
      </c>
      <c r="L19" s="5"/>
      <c r="M19" s="5"/>
      <c r="N19" s="5"/>
    </row>
    <row r="20" spans="2:14" x14ac:dyDescent="0.35">
      <c r="B20" s="6" t="s">
        <v>36</v>
      </c>
      <c r="C20" s="7" t="s">
        <v>37</v>
      </c>
      <c r="D20" s="8"/>
      <c r="E20" s="2"/>
      <c r="F20" s="5">
        <f>+'[1]EQUIPOS DE AMPLIFICACION'!E20</f>
        <v>77511148</v>
      </c>
      <c r="G20" s="5">
        <f>+'[1]EQUIPOS DE AMPLIFICACION'!F20</f>
        <v>0</v>
      </c>
      <c r="H20" s="5">
        <f t="shared" si="3"/>
        <v>77511148</v>
      </c>
      <c r="I20" s="5">
        <f t="shared" si="0"/>
        <v>0</v>
      </c>
      <c r="J20" s="5">
        <f t="shared" si="1"/>
        <v>77511148</v>
      </c>
      <c r="K20" s="5">
        <f t="shared" si="2"/>
        <v>0</v>
      </c>
      <c r="L20" s="5"/>
      <c r="M20" s="5"/>
      <c r="N20" s="5"/>
    </row>
    <row r="21" spans="2:14" x14ac:dyDescent="0.35">
      <c r="B21" s="6" t="s">
        <v>38</v>
      </c>
      <c r="C21" s="7" t="s">
        <v>39</v>
      </c>
      <c r="D21" s="8"/>
      <c r="E21" s="2"/>
      <c r="F21" s="5">
        <f>+'[1]MUEBLES DESTINADOS AL CULTO'!E20</f>
        <v>88573737</v>
      </c>
      <c r="G21" s="5">
        <f>+'[1]MUEBLES DESTINADOS AL CULTO'!F20</f>
        <v>0</v>
      </c>
      <c r="H21" s="5">
        <f t="shared" si="3"/>
        <v>88573737</v>
      </c>
      <c r="I21" s="5">
        <f t="shared" si="0"/>
        <v>0</v>
      </c>
      <c r="J21" s="5">
        <f t="shared" si="1"/>
        <v>88573737</v>
      </c>
      <c r="K21" s="5">
        <f t="shared" si="2"/>
        <v>0</v>
      </c>
      <c r="L21" s="5"/>
      <c r="M21" s="5"/>
      <c r="N21" s="5"/>
    </row>
    <row r="22" spans="2:14" x14ac:dyDescent="0.35">
      <c r="B22" s="6" t="s">
        <v>40</v>
      </c>
      <c r="C22" s="7" t="s">
        <v>41</v>
      </c>
      <c r="D22" s="8"/>
      <c r="E22" s="2"/>
      <c r="F22" s="5">
        <f>+'[1]MUEBLES DE USO GENERAL'!E20</f>
        <v>37529692</v>
      </c>
      <c r="G22" s="5">
        <f>+'[1]MUEBLES DE USO GENERAL'!F20</f>
        <v>0</v>
      </c>
      <c r="H22" s="5">
        <f t="shared" si="3"/>
        <v>37529692</v>
      </c>
      <c r="I22" s="5">
        <f t="shared" si="0"/>
        <v>0</v>
      </c>
      <c r="J22" s="5">
        <f t="shared" si="1"/>
        <v>37529692</v>
      </c>
      <c r="K22" s="5">
        <f t="shared" si="2"/>
        <v>0</v>
      </c>
      <c r="L22" s="5"/>
      <c r="M22" s="5"/>
      <c r="N22" s="5"/>
    </row>
    <row r="23" spans="2:14" x14ac:dyDescent="0.35">
      <c r="B23" s="6" t="s">
        <v>42</v>
      </c>
      <c r="C23" s="7" t="s">
        <v>43</v>
      </c>
      <c r="D23" s="8"/>
      <c r="E23" s="2"/>
      <c r="F23" s="5">
        <f>+'[1]DEPREC. ACUM. CONSTRUCCIONES'!E20</f>
        <v>0</v>
      </c>
      <c r="G23" s="5">
        <f>+'[1]DEPREC. ACUM. CONSTRUCCIONES'!F20</f>
        <v>597738085</v>
      </c>
      <c r="H23" s="5">
        <f t="shared" si="3"/>
        <v>0</v>
      </c>
      <c r="I23" s="5">
        <f t="shared" si="0"/>
        <v>597738085</v>
      </c>
      <c r="J23" s="5">
        <f t="shared" si="1"/>
        <v>0</v>
      </c>
      <c r="K23" s="5">
        <f t="shared" si="2"/>
        <v>597738085</v>
      </c>
      <c r="L23" s="5"/>
      <c r="M23" s="5"/>
      <c r="N23" s="5"/>
    </row>
    <row r="24" spans="2:14" x14ac:dyDescent="0.35">
      <c r="B24" s="6" t="s">
        <v>44</v>
      </c>
      <c r="C24" s="7" t="s">
        <v>45</v>
      </c>
      <c r="D24" s="8"/>
      <c r="E24" s="2"/>
      <c r="F24" s="5">
        <f>+'[1]DEPREC. ACUM. EQUIOS COMPUTAC.'!E20</f>
        <v>0</v>
      </c>
      <c r="G24" s="5">
        <f>+'[1]DEPREC. ACUM. EQUIOS COMPUTAC.'!F20</f>
        <v>2845307</v>
      </c>
      <c r="H24" s="5">
        <f t="shared" si="3"/>
        <v>0</v>
      </c>
      <c r="I24" s="5">
        <f t="shared" si="0"/>
        <v>2845307</v>
      </c>
      <c r="J24" s="5">
        <f t="shared" si="1"/>
        <v>0</v>
      </c>
      <c r="K24" s="5">
        <f t="shared" si="2"/>
        <v>2845307</v>
      </c>
      <c r="L24" s="5"/>
      <c r="M24" s="5"/>
      <c r="N24" s="5"/>
    </row>
    <row r="25" spans="2:14" x14ac:dyDescent="0.35">
      <c r="B25" s="6" t="s">
        <v>46</v>
      </c>
      <c r="C25" s="7" t="s">
        <v>47</v>
      </c>
      <c r="D25" s="8"/>
      <c r="E25" s="2"/>
      <c r="F25" s="5">
        <f>+'[1]DEPREC. ACUM. EQUIPOS COMUNIC.'!E20</f>
        <v>0</v>
      </c>
      <c r="G25" s="5">
        <f>+'[1]DEPREC. ACUM. EQUIPOS COMUNIC.'!F20</f>
        <v>6200131</v>
      </c>
      <c r="H25" s="5">
        <f t="shared" si="3"/>
        <v>0</v>
      </c>
      <c r="I25" s="5">
        <f t="shared" si="0"/>
        <v>6200131</v>
      </c>
      <c r="J25" s="5">
        <f t="shared" si="1"/>
        <v>0</v>
      </c>
      <c r="K25" s="5">
        <f t="shared" si="2"/>
        <v>6200131</v>
      </c>
      <c r="L25" s="5"/>
      <c r="M25" s="5"/>
      <c r="N25" s="5"/>
    </row>
    <row r="26" spans="2:14" x14ac:dyDescent="0.35">
      <c r="B26" s="6" t="s">
        <v>48</v>
      </c>
      <c r="C26" s="7" t="s">
        <v>49</v>
      </c>
      <c r="D26" s="8"/>
      <c r="E26" s="2"/>
      <c r="F26" s="5">
        <f>+'[1]DEPREC. ACUM. EQUIPOS AMPLIFICA'!E20</f>
        <v>0</v>
      </c>
      <c r="G26" s="5">
        <f>+'[1]DEPREC. ACUM. EQUIPOS AMPLIFICA'!F20</f>
        <v>77511148</v>
      </c>
      <c r="H26" s="5">
        <f t="shared" si="3"/>
        <v>0</v>
      </c>
      <c r="I26" s="5">
        <f t="shared" si="0"/>
        <v>77511148</v>
      </c>
      <c r="J26" s="5">
        <f t="shared" si="1"/>
        <v>0</v>
      </c>
      <c r="K26" s="5">
        <f t="shared" si="2"/>
        <v>77511148</v>
      </c>
      <c r="L26" s="5"/>
      <c r="M26" s="5"/>
      <c r="N26" s="5"/>
    </row>
    <row r="27" spans="2:14" x14ac:dyDescent="0.35">
      <c r="B27" s="6" t="s">
        <v>50</v>
      </c>
      <c r="C27" s="7" t="s">
        <v>51</v>
      </c>
      <c r="D27" s="8"/>
      <c r="E27" s="2"/>
      <c r="F27" s="5">
        <f>+'[1]DEPREC. ACUM. MUEB. CULTO'!E20</f>
        <v>0</v>
      </c>
      <c r="G27" s="5">
        <f>+'[1]DEPREC. ACUM. MUEB. CULTO'!F20</f>
        <v>88573737</v>
      </c>
      <c r="H27" s="5">
        <f t="shared" si="3"/>
        <v>0</v>
      </c>
      <c r="I27" s="5">
        <f t="shared" si="0"/>
        <v>88573737</v>
      </c>
      <c r="J27" s="5">
        <f t="shared" si="1"/>
        <v>0</v>
      </c>
      <c r="K27" s="5">
        <f t="shared" si="2"/>
        <v>88573737</v>
      </c>
      <c r="L27" s="5"/>
      <c r="M27" s="5"/>
      <c r="N27" s="5"/>
    </row>
    <row r="28" spans="2:14" x14ac:dyDescent="0.35">
      <c r="B28" s="6" t="s">
        <v>52</v>
      </c>
      <c r="C28" s="7" t="s">
        <v>53</v>
      </c>
      <c r="D28" s="8"/>
      <c r="E28" s="2"/>
      <c r="F28" s="5">
        <f>+'[1]DEPREC. ACUM. MUEBLES USO GRAL'!E20</f>
        <v>0</v>
      </c>
      <c r="G28" s="5">
        <f>+'[1]DEPREC. ACUM. MUEBLES USO GRAL'!F20</f>
        <v>37270391</v>
      </c>
      <c r="H28" s="5">
        <f t="shared" si="3"/>
        <v>0</v>
      </c>
      <c r="I28" s="5">
        <f t="shared" si="0"/>
        <v>37270391</v>
      </c>
      <c r="J28" s="5">
        <f t="shared" si="1"/>
        <v>0</v>
      </c>
      <c r="K28" s="5">
        <f>IF(I28&gt;H28,I28-H28,0)</f>
        <v>37270391</v>
      </c>
      <c r="L28" s="5"/>
      <c r="M28" s="5"/>
      <c r="N28" s="5"/>
    </row>
    <row r="29" spans="2:14" x14ac:dyDescent="0.35">
      <c r="B29" s="6" t="s">
        <v>54</v>
      </c>
      <c r="C29" s="7" t="s">
        <v>55</v>
      </c>
      <c r="D29" s="8"/>
      <c r="E29" s="2"/>
      <c r="F29" s="5">
        <f>+'[1]ARZOBISPADO DE SANTIAGO'!E20</f>
        <v>46889072</v>
      </c>
      <c r="G29" s="5">
        <f>+'[1]ARZOBISPADO DE SANTIAGO'!F20</f>
        <v>64085629</v>
      </c>
      <c r="H29" s="5">
        <f t="shared" si="3"/>
        <v>0</v>
      </c>
      <c r="I29" s="5">
        <f t="shared" si="0"/>
        <v>17196557</v>
      </c>
      <c r="J29" s="5">
        <f t="shared" si="1"/>
        <v>0</v>
      </c>
      <c r="K29" s="5">
        <f t="shared" si="2"/>
        <v>17196557</v>
      </c>
      <c r="L29" s="5"/>
      <c r="M29" s="5"/>
      <c r="N29" s="5"/>
    </row>
    <row r="30" spans="2:14" x14ac:dyDescent="0.35">
      <c r="B30" s="6" t="s">
        <v>56</v>
      </c>
      <c r="C30" s="7" t="s">
        <v>57</v>
      </c>
      <c r="D30" s="8"/>
      <c r="E30" s="2"/>
      <c r="F30" s="5">
        <f>+[1]AFP!E20</f>
        <v>672644</v>
      </c>
      <c r="G30" s="5">
        <f>+[1]AFP!F20</f>
        <v>1216127</v>
      </c>
      <c r="H30" s="5">
        <f t="shared" si="3"/>
        <v>0</v>
      </c>
      <c r="I30" s="5">
        <f t="shared" si="0"/>
        <v>543483</v>
      </c>
      <c r="J30" s="5">
        <f t="shared" si="1"/>
        <v>0</v>
      </c>
      <c r="K30" s="5">
        <f t="shared" si="2"/>
        <v>543483</v>
      </c>
      <c r="L30" s="5"/>
      <c r="M30" s="5"/>
      <c r="N30" s="5"/>
    </row>
    <row r="31" spans="2:14" x14ac:dyDescent="0.35">
      <c r="B31" s="6" t="s">
        <v>58</v>
      </c>
      <c r="C31" s="7" t="s">
        <v>59</v>
      </c>
      <c r="D31" s="8"/>
      <c r="E31" s="2"/>
      <c r="F31" s="5">
        <f>+[1]ISAPRES!E20</f>
        <v>93141</v>
      </c>
      <c r="G31" s="5">
        <f>+[1]ISAPRES!F20</f>
        <v>192439</v>
      </c>
      <c r="H31" s="5">
        <f t="shared" si="3"/>
        <v>0</v>
      </c>
      <c r="I31" s="5">
        <f t="shared" si="0"/>
        <v>99298</v>
      </c>
      <c r="J31" s="5">
        <f t="shared" si="1"/>
        <v>0</v>
      </c>
      <c r="K31" s="5">
        <f t="shared" si="2"/>
        <v>99298</v>
      </c>
      <c r="L31" s="5"/>
      <c r="M31" s="5"/>
      <c r="N31" s="5"/>
    </row>
    <row r="32" spans="2:14" x14ac:dyDescent="0.35">
      <c r="B32" s="6" t="s">
        <v>60</v>
      </c>
      <c r="C32" s="7" t="s">
        <v>61</v>
      </c>
      <c r="D32" s="8"/>
      <c r="E32" s="2"/>
      <c r="F32" s="5">
        <f>+[1]FONASA!E20</f>
        <v>201561</v>
      </c>
      <c r="G32" s="5">
        <f>+[1]FONASA!F20</f>
        <v>440785</v>
      </c>
      <c r="H32" s="5">
        <f t="shared" si="3"/>
        <v>0</v>
      </c>
      <c r="I32" s="5">
        <f t="shared" si="0"/>
        <v>239224</v>
      </c>
      <c r="J32" s="5">
        <f t="shared" si="1"/>
        <v>0</v>
      </c>
      <c r="K32" s="5">
        <f t="shared" si="2"/>
        <v>239224</v>
      </c>
      <c r="L32" s="5"/>
      <c r="M32" s="5"/>
      <c r="N32" s="5"/>
    </row>
    <row r="33" spans="2:14" x14ac:dyDescent="0.35">
      <c r="B33" s="6" t="s">
        <v>62</v>
      </c>
      <c r="C33" s="7" t="s">
        <v>63</v>
      </c>
      <c r="D33" s="8"/>
      <c r="E33" s="2"/>
      <c r="F33" s="5">
        <f>+'[1]OTRAS INSTITUCIONES PREVISIONAL'!E20</f>
        <v>51887</v>
      </c>
      <c r="G33" s="5">
        <f>+'[1]OTRAS INSTITUCIONES PREVISIONAL'!F20</f>
        <v>332692</v>
      </c>
      <c r="H33" s="5">
        <f t="shared" si="3"/>
        <v>0</v>
      </c>
      <c r="I33" s="5">
        <f t="shared" si="0"/>
        <v>280805</v>
      </c>
      <c r="J33" s="5">
        <f t="shared" si="1"/>
        <v>0</v>
      </c>
      <c r="K33" s="5">
        <f t="shared" si="2"/>
        <v>280805</v>
      </c>
      <c r="L33" s="5"/>
      <c r="M33" s="5"/>
      <c r="N33" s="5"/>
    </row>
    <row r="34" spans="2:14" x14ac:dyDescent="0.35">
      <c r="B34" s="6" t="s">
        <v>64</v>
      </c>
      <c r="C34" s="7" t="s">
        <v>65</v>
      </c>
      <c r="D34" s="8"/>
      <c r="E34" s="2"/>
      <c r="F34" s="5">
        <f>+'[1]IMPTO UNICO 2° CATEGORIA'!E20</f>
        <v>12076</v>
      </c>
      <c r="G34" s="5">
        <f>+'[1]IMPTO UNICO 2° CATEGORIA'!F20</f>
        <v>28146</v>
      </c>
      <c r="H34" s="5">
        <f t="shared" si="3"/>
        <v>0</v>
      </c>
      <c r="I34" s="5">
        <f t="shared" si="0"/>
        <v>16070</v>
      </c>
      <c r="J34" s="5">
        <f t="shared" si="1"/>
        <v>0</v>
      </c>
      <c r="K34" s="5">
        <f t="shared" si="2"/>
        <v>16070</v>
      </c>
      <c r="L34" s="5"/>
      <c r="M34" s="5"/>
      <c r="N34" s="5"/>
    </row>
    <row r="35" spans="2:14" x14ac:dyDescent="0.35">
      <c r="B35" s="6" t="s">
        <v>66</v>
      </c>
      <c r="C35" s="7" t="s">
        <v>67</v>
      </c>
      <c r="D35" s="8"/>
      <c r="E35" s="2"/>
      <c r="F35" s="5">
        <f>+'[1]OTROS IMPTOS'!E20</f>
        <v>407075</v>
      </c>
      <c r="G35" s="5">
        <f>+'[1]OTROS IMPTOS'!F20</f>
        <v>758114</v>
      </c>
      <c r="H35" s="5">
        <f t="shared" si="3"/>
        <v>0</v>
      </c>
      <c r="I35" s="5">
        <f t="shared" si="0"/>
        <v>351039</v>
      </c>
      <c r="J35" s="5">
        <f t="shared" si="1"/>
        <v>0</v>
      </c>
      <c r="K35" s="5">
        <f t="shared" si="2"/>
        <v>351039</v>
      </c>
      <c r="L35" s="5"/>
      <c r="M35" s="5"/>
      <c r="N35" s="5"/>
    </row>
    <row r="36" spans="2:14" x14ac:dyDescent="0.35">
      <c r="B36" s="6" t="s">
        <v>68</v>
      </c>
      <c r="C36" s="7" t="s">
        <v>69</v>
      </c>
      <c r="D36" s="8"/>
      <c r="E36" s="9"/>
      <c r="F36" s="5">
        <f>+'[1]OTRAS CUENTAS POR PAGAR'!E28</f>
        <v>1380000</v>
      </c>
      <c r="G36" s="5">
        <f>+'[1]OTRAS CUENTAS POR PAGAR'!F28</f>
        <v>1380000</v>
      </c>
      <c r="H36" s="5">
        <f t="shared" si="3"/>
        <v>0</v>
      </c>
      <c r="I36" s="5">
        <f t="shared" si="0"/>
        <v>0</v>
      </c>
      <c r="J36" s="5">
        <f t="shared" si="1"/>
        <v>0</v>
      </c>
      <c r="K36" s="5">
        <f t="shared" si="2"/>
        <v>0</v>
      </c>
      <c r="L36" s="5"/>
      <c r="M36" s="5"/>
      <c r="N36" s="5"/>
    </row>
    <row r="37" spans="2:14" x14ac:dyDescent="0.35">
      <c r="B37" s="6" t="s">
        <v>70</v>
      </c>
      <c r="C37" s="7" t="s">
        <v>71</v>
      </c>
      <c r="D37" s="8"/>
      <c r="E37" s="2"/>
      <c r="F37" s="5">
        <f>+[1]PATRIMONIO!E20</f>
        <v>4</v>
      </c>
      <c r="G37" s="5">
        <f>+[1]PATRIMONIO!F20</f>
        <v>3545397039</v>
      </c>
      <c r="H37" s="5">
        <f t="shared" si="3"/>
        <v>0</v>
      </c>
      <c r="I37" s="5">
        <f t="shared" si="0"/>
        <v>3545397035</v>
      </c>
      <c r="J37" s="5">
        <f t="shared" si="1"/>
        <v>0</v>
      </c>
      <c r="K37" s="5">
        <f t="shared" si="2"/>
        <v>3545397035</v>
      </c>
      <c r="L37" s="5"/>
      <c r="M37" s="5"/>
      <c r="N37" s="5"/>
    </row>
    <row r="38" spans="2:14" x14ac:dyDescent="0.35">
      <c r="B38" s="6" t="s">
        <v>72</v>
      </c>
      <c r="C38" s="7" t="s">
        <v>73</v>
      </c>
      <c r="D38" s="8"/>
      <c r="E38" s="2"/>
      <c r="F38" s="5">
        <f>+'[1]INGRESOS POR CONTRIB. 1%'!E35</f>
        <v>0</v>
      </c>
      <c r="G38" s="5">
        <f>+'[1]INGRESOS POR CONTRIB. 1%'!F35</f>
        <v>264428262</v>
      </c>
      <c r="H38" s="5">
        <f t="shared" si="3"/>
        <v>0</v>
      </c>
      <c r="I38" s="5">
        <f t="shared" si="0"/>
        <v>264428262</v>
      </c>
      <c r="J38" s="5"/>
      <c r="K38" s="5"/>
      <c r="L38" s="5">
        <f>IF(+H38&gt;I38,H38-I38,0)</f>
        <v>0</v>
      </c>
      <c r="M38" s="5">
        <f>IF(I38&gt;H38,I38-H38,0)</f>
        <v>264428262</v>
      </c>
      <c r="N38" s="5"/>
    </row>
    <row r="39" spans="2:14" x14ac:dyDescent="0.35">
      <c r="B39" s="6" t="s">
        <v>74</v>
      </c>
      <c r="C39" s="7" t="s">
        <v>75</v>
      </c>
      <c r="D39" s="8"/>
      <c r="E39" s="2"/>
      <c r="F39" s="5">
        <f>+[1]COLECTAS!E34</f>
        <v>0</v>
      </c>
      <c r="G39" s="5">
        <f>+[1]COLECTAS!F34</f>
        <v>86368676</v>
      </c>
      <c r="H39" s="5">
        <f t="shared" si="3"/>
        <v>0</v>
      </c>
      <c r="I39" s="5">
        <f t="shared" si="0"/>
        <v>86368676</v>
      </c>
      <c r="J39" s="5"/>
      <c r="K39" s="5"/>
      <c r="L39" s="5">
        <f t="shared" ref="L39:L73" si="4">IF(+H39&gt;I39,H39-I39,0)</f>
        <v>0</v>
      </c>
      <c r="M39" s="5">
        <f t="shared" ref="M39:M73" si="5">IF(I39&gt;H39,I39-H39,0)</f>
        <v>86368676</v>
      </c>
      <c r="N39" s="5"/>
    </row>
    <row r="40" spans="2:14" x14ac:dyDescent="0.35">
      <c r="B40" s="6" t="s">
        <v>76</v>
      </c>
      <c r="C40" s="7" t="s">
        <v>77</v>
      </c>
      <c r="D40" s="8"/>
      <c r="E40" s="2"/>
      <c r="F40" s="5">
        <f>+[1]CAPILLA!E26</f>
        <v>0</v>
      </c>
      <c r="G40" s="5">
        <f>+[1]CAPILLA!F26</f>
        <v>3601275</v>
      </c>
      <c r="H40" s="5">
        <f t="shared" si="3"/>
        <v>0</v>
      </c>
      <c r="I40" s="5">
        <f t="shared" si="0"/>
        <v>3601275</v>
      </c>
      <c r="J40" s="5"/>
      <c r="K40" s="5"/>
      <c r="L40" s="5">
        <f t="shared" si="4"/>
        <v>0</v>
      </c>
      <c r="M40" s="5">
        <f t="shared" si="5"/>
        <v>3601275</v>
      </c>
      <c r="N40" s="5"/>
    </row>
    <row r="41" spans="2:14" x14ac:dyDescent="0.35">
      <c r="B41" s="6" t="s">
        <v>78</v>
      </c>
      <c r="C41" s="7" t="s">
        <v>79</v>
      </c>
      <c r="D41" s="8"/>
      <c r="E41" s="2"/>
      <c r="F41" s="5">
        <f>+[1]MATRIMONIOS!E33</f>
        <v>0</v>
      </c>
      <c r="G41" s="5">
        <f>+[1]MATRIMONIOS!F33</f>
        <v>15453474</v>
      </c>
      <c r="H41" s="5">
        <f t="shared" si="3"/>
        <v>0</v>
      </c>
      <c r="I41" s="5">
        <f t="shared" si="0"/>
        <v>15453474</v>
      </c>
      <c r="J41" s="5"/>
      <c r="K41" s="5"/>
      <c r="L41" s="5">
        <f t="shared" si="4"/>
        <v>0</v>
      </c>
      <c r="M41" s="5">
        <f t="shared" si="5"/>
        <v>15453474</v>
      </c>
      <c r="N41" s="5"/>
    </row>
    <row r="42" spans="2:14" x14ac:dyDescent="0.35">
      <c r="B42" s="6" t="s">
        <v>80</v>
      </c>
      <c r="C42" s="7" t="s">
        <v>81</v>
      </c>
      <c r="D42" s="8"/>
      <c r="E42" s="2"/>
      <c r="F42" s="5">
        <f>+[1]FUNERALES!E30</f>
        <v>0</v>
      </c>
      <c r="G42" s="5">
        <f>+[1]FUNERALES!F30</f>
        <v>8690232</v>
      </c>
      <c r="H42" s="5">
        <f t="shared" si="3"/>
        <v>0</v>
      </c>
      <c r="I42" s="5">
        <f t="shared" si="0"/>
        <v>8690232</v>
      </c>
      <c r="J42" s="5"/>
      <c r="K42" s="5"/>
      <c r="L42" s="5">
        <f t="shared" si="4"/>
        <v>0</v>
      </c>
      <c r="M42" s="5">
        <f t="shared" si="5"/>
        <v>8690232</v>
      </c>
      <c r="N42" s="5"/>
    </row>
    <row r="43" spans="2:14" x14ac:dyDescent="0.35">
      <c r="B43" s="6" t="s">
        <v>82</v>
      </c>
      <c r="C43" s="7" t="s">
        <v>83</v>
      </c>
      <c r="D43" s="8"/>
      <c r="E43" s="2"/>
      <c r="F43" s="5">
        <f>+'[1]MISAS Y CORONAS'!E34</f>
        <v>0</v>
      </c>
      <c r="G43" s="5">
        <f>+'[1]MISAS Y CORONAS'!F34</f>
        <v>1236755</v>
      </c>
      <c r="H43" s="5">
        <f t="shared" si="3"/>
        <v>0</v>
      </c>
      <c r="I43" s="5">
        <f t="shared" si="0"/>
        <v>1236755</v>
      </c>
      <c r="J43" s="5"/>
      <c r="K43" s="5"/>
      <c r="L43" s="5">
        <f t="shared" si="4"/>
        <v>0</v>
      </c>
      <c r="M43" s="5">
        <f t="shared" si="5"/>
        <v>1236755</v>
      </c>
      <c r="N43" s="5"/>
    </row>
    <row r="44" spans="2:14" x14ac:dyDescent="0.35">
      <c r="B44" s="6" t="s">
        <v>84</v>
      </c>
      <c r="C44" s="7" t="s">
        <v>85</v>
      </c>
      <c r="D44" s="8"/>
      <c r="E44" s="2"/>
      <c r="F44" s="5">
        <f>+'[1]GRADUACIONES Y CONFIRMACIONES'!E31</f>
        <v>0</v>
      </c>
      <c r="G44" s="5">
        <f>+'[1]GRADUACIONES Y CONFIRMACIONES'!F31</f>
        <v>1396600</v>
      </c>
      <c r="H44" s="5">
        <f t="shared" si="3"/>
        <v>0</v>
      </c>
      <c r="I44" s="5">
        <f t="shared" si="0"/>
        <v>1396600</v>
      </c>
      <c r="J44" s="5"/>
      <c r="K44" s="5"/>
      <c r="L44" s="5">
        <f t="shared" si="4"/>
        <v>0</v>
      </c>
      <c r="M44" s="5">
        <f t="shared" si="5"/>
        <v>1396600</v>
      </c>
      <c r="N44" s="5"/>
    </row>
    <row r="45" spans="2:14" x14ac:dyDescent="0.35">
      <c r="B45" s="6" t="s">
        <v>86</v>
      </c>
      <c r="C45" s="7" t="s">
        <v>87</v>
      </c>
      <c r="D45" s="8"/>
      <c r="E45" s="2"/>
      <c r="F45" s="5">
        <f>+'[1]ED. LIBROS, CERTIFICADOS, ETC'!E32</f>
        <v>0</v>
      </c>
      <c r="G45" s="5">
        <f>+'[1]ED. LIBROS, CERTIFICADOS, ETC'!F32</f>
        <v>1111688</v>
      </c>
      <c r="H45" s="5">
        <f t="shared" si="3"/>
        <v>0</v>
      </c>
      <c r="I45" s="5">
        <f t="shared" si="0"/>
        <v>1111688</v>
      </c>
      <c r="J45" s="5"/>
      <c r="K45" s="5"/>
      <c r="L45" s="5">
        <f t="shared" si="4"/>
        <v>0</v>
      </c>
      <c r="M45" s="5">
        <f t="shared" si="5"/>
        <v>1111688</v>
      </c>
      <c r="N45" s="5"/>
    </row>
    <row r="46" spans="2:14" x14ac:dyDescent="0.35">
      <c r="B46" s="6" t="s">
        <v>88</v>
      </c>
      <c r="C46" s="7" t="s">
        <v>89</v>
      </c>
      <c r="D46" s="8"/>
      <c r="E46" s="2"/>
      <c r="F46" s="5">
        <f>+'[1]PASTORAL SOLIDARIA'!E33</f>
        <v>0</v>
      </c>
      <c r="G46" s="5">
        <f>+'[1]PASTORAL SOLIDARIA'!F33</f>
        <v>67148892</v>
      </c>
      <c r="H46" s="5">
        <f t="shared" si="3"/>
        <v>0</v>
      </c>
      <c r="I46" s="5">
        <f t="shared" si="0"/>
        <v>67148892</v>
      </c>
      <c r="J46" s="5"/>
      <c r="K46" s="5"/>
      <c r="L46" s="5">
        <f t="shared" si="4"/>
        <v>0</v>
      </c>
      <c r="M46" s="5">
        <f t="shared" si="5"/>
        <v>67148892</v>
      </c>
      <c r="N46" s="5"/>
    </row>
    <row r="47" spans="2:14" x14ac:dyDescent="0.35">
      <c r="B47" s="6" t="s">
        <v>90</v>
      </c>
      <c r="C47" s="7" t="s">
        <v>91</v>
      </c>
      <c r="D47" s="8"/>
      <c r="E47" s="2"/>
      <c r="F47" s="5">
        <f>+[1]BECAS.!E39</f>
        <v>0</v>
      </c>
      <c r="G47" s="5">
        <f>+[1]BECAS.!F39</f>
        <v>24696319</v>
      </c>
      <c r="H47" s="5">
        <f t="shared" si="3"/>
        <v>0</v>
      </c>
      <c r="I47" s="5">
        <f t="shared" si="0"/>
        <v>24696319</v>
      </c>
      <c r="J47" s="5"/>
      <c r="K47" s="5"/>
      <c r="L47" s="5">
        <f t="shared" si="4"/>
        <v>0</v>
      </c>
      <c r="M47" s="5">
        <f t="shared" si="5"/>
        <v>24696319</v>
      </c>
      <c r="N47" s="5"/>
    </row>
    <row r="48" spans="2:14" x14ac:dyDescent="0.35">
      <c r="B48" s="6" t="s">
        <v>76</v>
      </c>
      <c r="C48" s="7" t="s">
        <v>92</v>
      </c>
      <c r="D48" s="8"/>
      <c r="E48" s="2"/>
      <c r="F48" s="5">
        <f>+'[1]INGRESOS FINANCIEROS'!E42</f>
        <v>6278664</v>
      </c>
      <c r="G48" s="5">
        <f>+'[1]INGRESOS FINANCIEROS'!F42</f>
        <v>2236410</v>
      </c>
      <c r="H48" s="5">
        <f t="shared" si="3"/>
        <v>4042254</v>
      </c>
      <c r="I48" s="5">
        <f t="shared" si="0"/>
        <v>0</v>
      </c>
      <c r="J48" s="5"/>
      <c r="K48" s="5"/>
      <c r="L48" s="5">
        <f t="shared" si="4"/>
        <v>4042254</v>
      </c>
      <c r="M48" s="5">
        <f t="shared" si="5"/>
        <v>0</v>
      </c>
      <c r="N48" s="5"/>
    </row>
    <row r="49" spans="2:14" x14ac:dyDescent="0.35">
      <c r="B49" s="6" t="s">
        <v>93</v>
      </c>
      <c r="C49" s="7" t="s">
        <v>94</v>
      </c>
      <c r="D49" s="8"/>
      <c r="E49" s="2"/>
      <c r="F49" s="5">
        <f>+'[1]OTROS INGRESOS'!E45</f>
        <v>0</v>
      </c>
      <c r="G49" s="5">
        <f>+'[1]OTROS INGRESOS'!F45</f>
        <v>25878866</v>
      </c>
      <c r="H49" s="5">
        <f t="shared" si="3"/>
        <v>0</v>
      </c>
      <c r="I49" s="5">
        <f t="shared" si="0"/>
        <v>25878866</v>
      </c>
      <c r="J49" s="5"/>
      <c r="K49" s="5"/>
      <c r="L49" s="5">
        <f t="shared" si="4"/>
        <v>0</v>
      </c>
      <c r="M49" s="5">
        <f t="shared" si="5"/>
        <v>25878866</v>
      </c>
      <c r="N49" s="5"/>
    </row>
    <row r="50" spans="2:14" x14ac:dyDescent="0.35">
      <c r="B50" s="6" t="s">
        <v>95</v>
      </c>
      <c r="C50" s="7" t="s">
        <v>96</v>
      </c>
      <c r="D50" s="8"/>
      <c r="E50" s="2"/>
      <c r="F50" s="5">
        <f>+[1]REMUNERACIONES!E43</f>
        <v>52038129</v>
      </c>
      <c r="G50" s="5">
        <f>+[1]REMUNERACIONES!F43</f>
        <v>1031309</v>
      </c>
      <c r="H50" s="5">
        <f t="shared" si="3"/>
        <v>51006820</v>
      </c>
      <c r="I50" s="5">
        <f t="shared" si="0"/>
        <v>0</v>
      </c>
      <c r="J50" s="5"/>
      <c r="K50" s="5"/>
      <c r="L50" s="5">
        <f t="shared" si="4"/>
        <v>51006820</v>
      </c>
      <c r="M50" s="5">
        <f t="shared" si="5"/>
        <v>0</v>
      </c>
      <c r="N50" s="5"/>
    </row>
    <row r="51" spans="2:14" x14ac:dyDescent="0.35">
      <c r="B51" s="6" t="s">
        <v>97</v>
      </c>
      <c r="C51" s="7" t="s">
        <v>98</v>
      </c>
      <c r="D51" s="8"/>
      <c r="E51" s="2"/>
      <c r="F51" s="5">
        <f>+[1]HONORARIOS!E26</f>
        <v>19461330</v>
      </c>
      <c r="G51" s="5">
        <f>+[1]HONORARIOS!F26</f>
        <v>221337</v>
      </c>
      <c r="H51" s="5">
        <f t="shared" si="3"/>
        <v>19239993</v>
      </c>
      <c r="I51" s="5">
        <f t="shared" si="0"/>
        <v>0</v>
      </c>
      <c r="J51" s="5"/>
      <c r="K51" s="5"/>
      <c r="L51" s="5">
        <f t="shared" si="4"/>
        <v>19239993</v>
      </c>
      <c r="M51" s="5">
        <f t="shared" si="5"/>
        <v>0</v>
      </c>
      <c r="N51" s="5"/>
    </row>
    <row r="52" spans="2:14" x14ac:dyDescent="0.35">
      <c r="B52" s="6" t="s">
        <v>99</v>
      </c>
      <c r="C52" s="7" t="s">
        <v>100</v>
      </c>
      <c r="D52" s="8"/>
      <c r="E52" s="2"/>
      <c r="F52" s="5">
        <f>+[1]INDEMNIZACIONES!E17</f>
        <v>8750000</v>
      </c>
      <c r="G52" s="5">
        <f>+'[1]OTROS GASTOS DE PERSONAL'!F20</f>
        <v>0</v>
      </c>
      <c r="H52" s="5">
        <f t="shared" si="3"/>
        <v>8750000</v>
      </c>
      <c r="I52" s="5">
        <f t="shared" si="0"/>
        <v>0</v>
      </c>
      <c r="J52" s="5"/>
      <c r="K52" s="5"/>
      <c r="L52" s="5">
        <f t="shared" si="4"/>
        <v>8750000</v>
      </c>
      <c r="M52" s="5">
        <f t="shared" si="5"/>
        <v>0</v>
      </c>
      <c r="N52" s="5"/>
    </row>
    <row r="53" spans="2:14" x14ac:dyDescent="0.35">
      <c r="B53" s="6" t="s">
        <v>101</v>
      </c>
      <c r="C53" s="7" t="s">
        <v>102</v>
      </c>
      <c r="D53" s="8"/>
      <c r="E53" s="2"/>
      <c r="F53" s="5">
        <f>+'[1]CONGRUAS Y ASIGNACIONES'!E27</f>
        <v>7704924</v>
      </c>
      <c r="G53" s="5">
        <f>+'[1]CONGRUAS Y ASIGNACIONES'!F27</f>
        <v>0</v>
      </c>
      <c r="H53" s="5">
        <f t="shared" si="3"/>
        <v>7704924</v>
      </c>
      <c r="I53" s="5">
        <f t="shared" si="0"/>
        <v>0</v>
      </c>
      <c r="J53" s="5"/>
      <c r="K53" s="5"/>
      <c r="L53" s="5">
        <f t="shared" si="4"/>
        <v>7704924</v>
      </c>
      <c r="M53" s="5">
        <f t="shared" si="5"/>
        <v>0</v>
      </c>
      <c r="N53" s="5"/>
    </row>
    <row r="54" spans="2:14" x14ac:dyDescent="0.35">
      <c r="B54" s="6" t="s">
        <v>103</v>
      </c>
      <c r="C54" s="7" t="s">
        <v>104</v>
      </c>
      <c r="D54" s="8"/>
      <c r="E54" s="2"/>
      <c r="F54" s="5">
        <f>+'[1]GASTOS ORDINARIOS'!E33</f>
        <v>2720800</v>
      </c>
      <c r="G54" s="5">
        <f>+'[1]GASTOS ORDINARIOS'!F33</f>
        <v>0</v>
      </c>
      <c r="H54" s="5">
        <f t="shared" si="3"/>
        <v>2720800</v>
      </c>
      <c r="I54" s="5">
        <f t="shared" si="0"/>
        <v>0</v>
      </c>
      <c r="J54" s="5"/>
      <c r="K54" s="5"/>
      <c r="L54" s="5">
        <f t="shared" si="4"/>
        <v>2720800</v>
      </c>
      <c r="M54" s="5">
        <f t="shared" si="5"/>
        <v>0</v>
      </c>
      <c r="N54" s="5"/>
    </row>
    <row r="55" spans="2:14" x14ac:dyDescent="0.35">
      <c r="B55" s="6" t="s">
        <v>105</v>
      </c>
      <c r="C55" s="7" t="s">
        <v>106</v>
      </c>
      <c r="D55" s="8"/>
      <c r="E55" s="2"/>
      <c r="F55" s="5">
        <f>+[1]CAPELLANIAS!E33</f>
        <v>4550000</v>
      </c>
      <c r="G55" s="5">
        <f>+[1]CAPELLANIAS!F33</f>
        <v>0</v>
      </c>
      <c r="H55" s="5">
        <f t="shared" si="3"/>
        <v>4550000</v>
      </c>
      <c r="I55" s="5">
        <f t="shared" si="0"/>
        <v>0</v>
      </c>
      <c r="J55" s="5"/>
      <c r="K55" s="5"/>
      <c r="L55" s="5">
        <f t="shared" si="4"/>
        <v>4550000</v>
      </c>
      <c r="M55" s="5">
        <f t="shared" si="5"/>
        <v>0</v>
      </c>
      <c r="N55" s="5"/>
    </row>
    <row r="56" spans="2:14" x14ac:dyDescent="0.35">
      <c r="B56" s="6" t="s">
        <v>107</v>
      </c>
      <c r="C56" s="7" t="s">
        <v>108</v>
      </c>
      <c r="D56" s="8"/>
      <c r="E56" s="2"/>
      <c r="F56" s="5">
        <f>+[1]COROS!E33</f>
        <v>2660865</v>
      </c>
      <c r="G56" s="5">
        <f>+[1]COROS!F33</f>
        <v>36444</v>
      </c>
      <c r="H56" s="5">
        <f t="shared" si="3"/>
        <v>2624421</v>
      </c>
      <c r="I56" s="5">
        <f t="shared" si="0"/>
        <v>0</v>
      </c>
      <c r="J56" s="5"/>
      <c r="K56" s="5"/>
      <c r="L56" s="5">
        <f t="shared" si="4"/>
        <v>2624421</v>
      </c>
      <c r="M56" s="5">
        <f t="shared" si="5"/>
        <v>0</v>
      </c>
      <c r="N56" s="5"/>
    </row>
    <row r="57" spans="2:14" x14ac:dyDescent="0.35">
      <c r="B57" s="6" t="s">
        <v>109</v>
      </c>
      <c r="C57" s="7" t="s">
        <v>110</v>
      </c>
      <c r="D57" s="8"/>
      <c r="E57" s="2"/>
      <c r="F57" s="5">
        <f>+'[1]CASA PARROQUIAL'!E33</f>
        <v>4477252</v>
      </c>
      <c r="G57" s="5">
        <f>+'[1]CASA PARROQUIAL'!F33</f>
        <v>0</v>
      </c>
      <c r="H57" s="5">
        <f t="shared" si="3"/>
        <v>4477252</v>
      </c>
      <c r="I57" s="5">
        <f t="shared" si="0"/>
        <v>0</v>
      </c>
      <c r="J57" s="5"/>
      <c r="K57" s="5"/>
      <c r="L57" s="5">
        <f t="shared" si="4"/>
        <v>4477252</v>
      </c>
      <c r="M57" s="5">
        <f t="shared" si="5"/>
        <v>0</v>
      </c>
      <c r="N57" s="5"/>
    </row>
    <row r="58" spans="2:14" x14ac:dyDescent="0.35">
      <c r="B58" s="6" t="s">
        <v>111</v>
      </c>
      <c r="C58" s="7" t="s">
        <v>89</v>
      </c>
      <c r="D58" s="8"/>
      <c r="E58" s="2"/>
      <c r="F58" s="5">
        <f>+'[1]PASTORAL SOLIDARIA.'!E31</f>
        <v>52847260</v>
      </c>
      <c r="G58" s="5">
        <f>+'[1]PASTORAL SOLIDARIA.'!F31</f>
        <v>0</v>
      </c>
      <c r="H58" s="5">
        <f t="shared" si="3"/>
        <v>52847260</v>
      </c>
      <c r="I58" s="5">
        <f t="shared" si="0"/>
        <v>0</v>
      </c>
      <c r="J58" s="5"/>
      <c r="K58" s="5"/>
      <c r="L58" s="5">
        <f t="shared" si="4"/>
        <v>52847260</v>
      </c>
      <c r="M58" s="5">
        <f t="shared" si="5"/>
        <v>0</v>
      </c>
      <c r="N58" s="5"/>
    </row>
    <row r="59" spans="2:14" x14ac:dyDescent="0.35">
      <c r="B59" s="6" t="s">
        <v>112</v>
      </c>
      <c r="C59" s="7" t="s">
        <v>113</v>
      </c>
      <c r="D59" s="8"/>
      <c r="E59" s="2"/>
      <c r="F59" s="5">
        <f>+'[1]GASTOS PASTORALES'!E30</f>
        <v>32242487</v>
      </c>
      <c r="G59" s="5">
        <f>+'[1]GASTOS PASTORALES'!F30</f>
        <v>0</v>
      </c>
      <c r="H59" s="5">
        <f t="shared" si="3"/>
        <v>32242487</v>
      </c>
      <c r="I59" s="5">
        <f t="shared" si="0"/>
        <v>0</v>
      </c>
      <c r="J59" s="5"/>
      <c r="K59" s="5"/>
      <c r="L59" s="5">
        <f t="shared" si="4"/>
        <v>32242487</v>
      </c>
      <c r="M59" s="5">
        <f t="shared" si="5"/>
        <v>0</v>
      </c>
      <c r="N59" s="5"/>
    </row>
    <row r="60" spans="2:14" x14ac:dyDescent="0.35">
      <c r="B60" s="6" t="s">
        <v>114</v>
      </c>
      <c r="C60" s="7" t="s">
        <v>115</v>
      </c>
      <c r="D60" s="8"/>
      <c r="E60" s="2"/>
      <c r="F60" s="5">
        <f>+'[1]COLECTAS IMPERADAS'!E25</f>
        <v>1462780</v>
      </c>
      <c r="G60" s="5">
        <f>+'[1]COLECTAS IMPERADAS'!F25</f>
        <v>0</v>
      </c>
      <c r="H60" s="5">
        <f t="shared" si="3"/>
        <v>1462780</v>
      </c>
      <c r="I60" s="5">
        <f t="shared" si="0"/>
        <v>0</v>
      </c>
      <c r="J60" s="5"/>
      <c r="K60" s="5"/>
      <c r="L60" s="5">
        <f t="shared" si="4"/>
        <v>1462780</v>
      </c>
      <c r="M60" s="5">
        <f t="shared" si="5"/>
        <v>0</v>
      </c>
      <c r="N60" s="5"/>
    </row>
    <row r="61" spans="2:14" x14ac:dyDescent="0.35">
      <c r="B61" s="6" t="s">
        <v>116</v>
      </c>
      <c r="C61" s="7" t="s">
        <v>117</v>
      </c>
      <c r="D61" s="8"/>
      <c r="E61" s="2"/>
      <c r="F61" s="5">
        <f>+'[1]CUARESMA DE FRATERNIDAD.'!E25</f>
        <v>500000</v>
      </c>
      <c r="G61" s="5">
        <f>+'[1]CUARESMA DE FRATERNIDAD.'!F25</f>
        <v>0</v>
      </c>
      <c r="H61" s="5">
        <f t="shared" si="3"/>
        <v>500000</v>
      </c>
      <c r="I61" s="5">
        <f t="shared" si="0"/>
        <v>0</v>
      </c>
      <c r="J61" s="5"/>
      <c r="K61" s="5"/>
      <c r="L61" s="5">
        <f t="shared" si="4"/>
        <v>500000</v>
      </c>
      <c r="M61" s="5">
        <f t="shared" si="5"/>
        <v>0</v>
      </c>
      <c r="N61" s="5"/>
    </row>
    <row r="62" spans="2:14" x14ac:dyDescent="0.35">
      <c r="B62" s="6" t="s">
        <v>118</v>
      </c>
      <c r="C62" s="7" t="s">
        <v>119</v>
      </c>
      <c r="D62" s="8"/>
      <c r="E62" s="2"/>
      <c r="F62" s="5">
        <f>+'[1]SERVICIOS BASICOS'!E28</f>
        <v>21691199</v>
      </c>
      <c r="G62" s="5">
        <f>+'[1]SERVICIOS BASICOS'!F28</f>
        <v>0</v>
      </c>
      <c r="H62" s="5">
        <f t="shared" si="3"/>
        <v>21691199</v>
      </c>
      <c r="I62" s="5">
        <f t="shared" si="0"/>
        <v>0</v>
      </c>
      <c r="J62" s="5"/>
      <c r="K62" s="5"/>
      <c r="L62" s="5">
        <f t="shared" si="4"/>
        <v>21691199</v>
      </c>
      <c r="M62" s="5">
        <f t="shared" si="5"/>
        <v>0</v>
      </c>
      <c r="N62" s="5"/>
    </row>
    <row r="63" spans="2:14" x14ac:dyDescent="0.35">
      <c r="B63" s="6" t="s">
        <v>120</v>
      </c>
      <c r="C63" s="7" t="s">
        <v>121</v>
      </c>
      <c r="D63" s="8"/>
      <c r="E63" s="2"/>
      <c r="F63" s="5">
        <f>+'[1]GASTOS DE LIMPIEZA Y ASEO'!E31</f>
        <v>200000</v>
      </c>
      <c r="G63" s="5">
        <f>+'[1]GASTOS DE LIMPIEZA Y ASEO'!F31</f>
        <v>0</v>
      </c>
      <c r="H63" s="5">
        <f t="shared" si="3"/>
        <v>200000</v>
      </c>
      <c r="I63" s="5">
        <f t="shared" si="0"/>
        <v>0</v>
      </c>
      <c r="J63" s="5"/>
      <c r="K63" s="5"/>
      <c r="L63" s="5">
        <f t="shared" si="4"/>
        <v>200000</v>
      </c>
      <c r="M63" s="5">
        <f t="shared" si="5"/>
        <v>0</v>
      </c>
      <c r="N63" s="5"/>
    </row>
    <row r="64" spans="2:14" x14ac:dyDescent="0.35">
      <c r="B64" s="6" t="s">
        <v>122</v>
      </c>
      <c r="C64" s="7" t="s">
        <v>123</v>
      </c>
      <c r="D64" s="8"/>
      <c r="E64" s="2"/>
      <c r="F64" s="5">
        <f>+[1]SEGUROS!E28</f>
        <v>4662469</v>
      </c>
      <c r="G64" s="5">
        <f>+[1]SEGUROS!F28</f>
        <v>0</v>
      </c>
      <c r="H64" s="5">
        <f t="shared" si="3"/>
        <v>4662469</v>
      </c>
      <c r="I64" s="5">
        <f t="shared" si="0"/>
        <v>0</v>
      </c>
      <c r="J64" s="5"/>
      <c r="K64" s="5"/>
      <c r="L64" s="5">
        <f t="shared" si="4"/>
        <v>4662469</v>
      </c>
      <c r="M64" s="5">
        <f t="shared" si="5"/>
        <v>0</v>
      </c>
      <c r="N64" s="5"/>
    </row>
    <row r="65" spans="2:14" x14ac:dyDescent="0.35">
      <c r="B65" s="6" t="s">
        <v>124</v>
      </c>
      <c r="C65" s="7" t="s">
        <v>125</v>
      </c>
      <c r="D65" s="8"/>
      <c r="E65" s="2"/>
      <c r="F65" s="5">
        <f>+'[1]REPARACIONES Y MANTENCION DE EQ'!E30</f>
        <v>12951885</v>
      </c>
      <c r="G65" s="5">
        <f>+'[1]REPARACIONES Y MANTENCION DE EQ'!F30</f>
        <v>0</v>
      </c>
      <c r="H65" s="5">
        <f t="shared" si="3"/>
        <v>12951885</v>
      </c>
      <c r="I65" s="5">
        <f t="shared" si="0"/>
        <v>0</v>
      </c>
      <c r="J65" s="5"/>
      <c r="K65" s="5"/>
      <c r="L65" s="5">
        <f t="shared" si="4"/>
        <v>12951885</v>
      </c>
      <c r="M65" s="5">
        <f t="shared" si="5"/>
        <v>0</v>
      </c>
      <c r="N65" s="5"/>
    </row>
    <row r="66" spans="2:14" x14ac:dyDescent="0.35">
      <c r="B66" s="6" t="s">
        <v>126</v>
      </c>
      <c r="C66" s="7" t="s">
        <v>127</v>
      </c>
      <c r="D66" s="8"/>
      <c r="E66" s="2"/>
      <c r="F66" s="5">
        <f>+[1]IMPRENTA!E27</f>
        <v>1078225</v>
      </c>
      <c r="G66" s="5">
        <f>+[1]IMPRENTA!F27</f>
        <v>0</v>
      </c>
      <c r="H66" s="5">
        <f t="shared" si="3"/>
        <v>1078225</v>
      </c>
      <c r="I66" s="5">
        <f t="shared" si="0"/>
        <v>0</v>
      </c>
      <c r="J66" s="5"/>
      <c r="K66" s="5"/>
      <c r="L66" s="5">
        <f t="shared" si="4"/>
        <v>1078225</v>
      </c>
      <c r="M66" s="5">
        <f t="shared" si="5"/>
        <v>0</v>
      </c>
      <c r="N66" s="5"/>
    </row>
    <row r="67" spans="2:14" x14ac:dyDescent="0.35">
      <c r="B67" s="6" t="s">
        <v>128</v>
      </c>
      <c r="C67" s="7" t="s">
        <v>129</v>
      </c>
      <c r="D67" s="8"/>
      <c r="E67" s="2"/>
      <c r="F67" s="5">
        <f>+'[1]OTROS GASTOS GRALES'!E26</f>
        <v>3441303</v>
      </c>
      <c r="G67" s="5">
        <f>+'[1]OTROS GASTOS GRALES'!F26</f>
        <v>0</v>
      </c>
      <c r="H67" s="5">
        <f t="shared" si="3"/>
        <v>3441303</v>
      </c>
      <c r="I67" s="5">
        <f t="shared" si="0"/>
        <v>0</v>
      </c>
      <c r="J67" s="5"/>
      <c r="K67" s="5"/>
      <c r="L67" s="5">
        <f t="shared" si="4"/>
        <v>3441303</v>
      </c>
      <c r="M67" s="5">
        <f t="shared" si="5"/>
        <v>0</v>
      </c>
      <c r="N67" s="5"/>
    </row>
    <row r="68" spans="2:14" x14ac:dyDescent="0.35">
      <c r="B68" s="6" t="s">
        <v>130</v>
      </c>
      <c r="C68" s="7" t="s">
        <v>131</v>
      </c>
      <c r="D68" s="8"/>
      <c r="E68" s="2"/>
      <c r="F68" s="5">
        <f>+'[1]ASIGNACION DIOCESANA'!E28</f>
        <v>225282307</v>
      </c>
      <c r="G68" s="5">
        <f>+'[1]ASIGNACION DIOCESANA'!F28</f>
        <v>16889072</v>
      </c>
      <c r="H68" s="5">
        <f t="shared" si="3"/>
        <v>208393235</v>
      </c>
      <c r="I68" s="5">
        <f t="shared" si="0"/>
        <v>0</v>
      </c>
      <c r="J68" s="5"/>
      <c r="K68" s="5"/>
      <c r="L68" s="5">
        <f t="shared" si="4"/>
        <v>208393235</v>
      </c>
      <c r="M68" s="5">
        <f t="shared" si="5"/>
        <v>0</v>
      </c>
      <c r="N68" s="5"/>
    </row>
    <row r="69" spans="2:14" x14ac:dyDescent="0.35">
      <c r="B69" s="6" t="s">
        <v>132</v>
      </c>
      <c r="C69" s="7" t="s">
        <v>133</v>
      </c>
      <c r="D69" s="8"/>
      <c r="E69" s="2"/>
      <c r="F69" s="5">
        <f>+'[1]GASTOS DE RECAUDACION'!E28</f>
        <v>19182016</v>
      </c>
      <c r="G69" s="5">
        <f>+'[1]GASTOS DE RECAUDACION'!F28</f>
        <v>149294</v>
      </c>
      <c r="H69" s="5">
        <f t="shared" si="3"/>
        <v>19032722</v>
      </c>
      <c r="I69" s="5">
        <f t="shared" si="0"/>
        <v>0</v>
      </c>
      <c r="J69" s="5"/>
      <c r="K69" s="5"/>
      <c r="L69" s="5">
        <f t="shared" si="4"/>
        <v>19032722</v>
      </c>
      <c r="M69" s="5">
        <f t="shared" si="5"/>
        <v>0</v>
      </c>
      <c r="N69" s="5"/>
    </row>
    <row r="70" spans="2:14" x14ac:dyDescent="0.35">
      <c r="B70" s="6" t="s">
        <v>134</v>
      </c>
      <c r="C70" s="7" t="s">
        <v>135</v>
      </c>
      <c r="D70" s="8"/>
      <c r="E70" s="2"/>
      <c r="F70" s="5">
        <f>+'[1]APORTES VICARIA CORDILLERA'!E30</f>
        <v>2234810</v>
      </c>
      <c r="G70" s="5">
        <f>+'[1]APORTES VICARIA CORDILLERA'!F30</f>
        <v>0</v>
      </c>
      <c r="H70" s="5">
        <f t="shared" si="3"/>
        <v>2234810</v>
      </c>
      <c r="I70" s="5">
        <f t="shared" si="0"/>
        <v>0</v>
      </c>
      <c r="J70" s="5"/>
      <c r="K70" s="5"/>
      <c r="L70" s="5">
        <f t="shared" si="4"/>
        <v>2234810</v>
      </c>
      <c r="M70" s="5">
        <f t="shared" si="5"/>
        <v>0</v>
      </c>
      <c r="N70" s="5"/>
    </row>
    <row r="71" spans="2:14" x14ac:dyDescent="0.35">
      <c r="B71" s="6" t="s">
        <v>136</v>
      </c>
      <c r="C71" s="7" t="s">
        <v>137</v>
      </c>
      <c r="D71" s="8"/>
      <c r="E71" s="2"/>
      <c r="F71" s="5">
        <f>+'[1]DEPRECIACION DE CONSTRUCCIONES'!E20</f>
        <v>33294001</v>
      </c>
      <c r="G71" s="5">
        <f>+'[1]DEPRECIACION DE CONSTRUCCIONES'!F20</f>
        <v>0</v>
      </c>
      <c r="H71" s="5">
        <f>+'[1]DEPRECIACION DE CONSTRUCCIONES'!G20</f>
        <v>33294001</v>
      </c>
      <c r="I71" s="5">
        <f>+'[1]DEPRECIACION DE CONSTRUCCIONES'!H20</f>
        <v>0</v>
      </c>
      <c r="J71" s="5">
        <f>+'[1]DEPRECIACION DE CONSTRUCCIONES'!I20</f>
        <v>0</v>
      </c>
      <c r="K71" s="5">
        <f>+'[1]DEPRECIACION DE CONSTRUCCIONES'!J20</f>
        <v>0</v>
      </c>
      <c r="L71" s="5">
        <f t="shared" si="4"/>
        <v>33294001</v>
      </c>
      <c r="M71" s="5">
        <f>+'[1]DEPRECIACION DE CONSTRUCCIONES'!L20</f>
        <v>0</v>
      </c>
      <c r="N71" s="5"/>
    </row>
    <row r="72" spans="2:14" x14ac:dyDescent="0.35">
      <c r="B72" s="6" t="s">
        <v>138</v>
      </c>
      <c r="C72" s="7" t="s">
        <v>139</v>
      </c>
      <c r="D72" s="8"/>
      <c r="E72" s="2"/>
      <c r="F72" s="5">
        <f>+'[1]DEPRECIACION DE EQUIP. DE COMUN'!E20</f>
        <v>5578750</v>
      </c>
      <c r="G72" s="5">
        <f>+'[1]DEPRECIACION DE EQUIP. DE COMUN'!F20</f>
        <v>0</v>
      </c>
      <c r="H72" s="5">
        <f>+'[1]DEPRECIACION DE EQUIP. DE COMUN'!G20</f>
        <v>5578750</v>
      </c>
      <c r="I72" s="5">
        <f>+'[1]DEPRECIACION DE EQUIP. DE COMUN'!H20</f>
        <v>0</v>
      </c>
      <c r="J72" s="5">
        <f>+'[1]DEPRECIACION DE EQUIP. DE COMUN'!I20</f>
        <v>0</v>
      </c>
      <c r="K72" s="5">
        <f>+'[1]DEPRECIACION DE EQUIP. DE COMUN'!J20</f>
        <v>0</v>
      </c>
      <c r="L72" s="5">
        <f t="shared" si="4"/>
        <v>5578750</v>
      </c>
      <c r="M72" s="5">
        <f>+'[1]DEPRECIACION DE EQUIP. DE COMUN'!L20</f>
        <v>0</v>
      </c>
      <c r="N72" s="5"/>
    </row>
    <row r="73" spans="2:14" x14ac:dyDescent="0.35">
      <c r="B73" s="6" t="s">
        <v>140</v>
      </c>
      <c r="C73" s="7" t="s">
        <v>91</v>
      </c>
      <c r="D73" s="8"/>
      <c r="E73" s="2"/>
      <c r="F73" s="5">
        <f>+[1]BECAS!E29</f>
        <v>19575000</v>
      </c>
      <c r="G73" s="5">
        <f>+[1]BECAS!F29</f>
        <v>0</v>
      </c>
      <c r="H73" s="5">
        <f t="shared" si="3"/>
        <v>19575000</v>
      </c>
      <c r="I73" s="5">
        <f t="shared" si="0"/>
        <v>0</v>
      </c>
      <c r="J73" s="5"/>
      <c r="K73" s="5"/>
      <c r="L73" s="5">
        <f t="shared" si="4"/>
        <v>19575000</v>
      </c>
      <c r="M73" s="5">
        <f t="shared" si="5"/>
        <v>0</v>
      </c>
      <c r="N73" s="5"/>
    </row>
    <row r="74" spans="2:14" x14ac:dyDescent="0.35">
      <c r="B74" s="1"/>
      <c r="C74" s="1"/>
      <c r="D74" s="1"/>
      <c r="E74" s="1"/>
      <c r="F74" s="10"/>
      <c r="G74" s="10"/>
      <c r="H74" s="10"/>
      <c r="I74" s="10"/>
      <c r="J74" s="10"/>
      <c r="K74" s="10"/>
      <c r="L74" s="10"/>
      <c r="M74" s="10"/>
      <c r="N74" s="10"/>
    </row>
    <row r="75" spans="2:14" x14ac:dyDescent="0.35">
      <c r="B75" s="1"/>
      <c r="C75" s="1" t="s">
        <v>141</v>
      </c>
      <c r="D75" s="1"/>
      <c r="E75" s="1"/>
      <c r="F75" s="10">
        <f t="shared" ref="F75:M75" si="6">SUM(F11:F73)</f>
        <v>5240370240</v>
      </c>
      <c r="G75" s="10">
        <f t="shared" si="6"/>
        <v>5240370240</v>
      </c>
      <c r="H75" s="10">
        <f t="shared" si="6"/>
        <v>4874273349</v>
      </c>
      <c r="I75" s="10">
        <f t="shared" si="6"/>
        <v>4874273349</v>
      </c>
      <c r="J75" s="10">
        <f t="shared" si="6"/>
        <v>4349970759</v>
      </c>
      <c r="K75" s="10">
        <f t="shared" si="6"/>
        <v>4374262310</v>
      </c>
      <c r="L75" s="10">
        <f t="shared" si="6"/>
        <v>524302590</v>
      </c>
      <c r="M75" s="10">
        <f t="shared" si="6"/>
        <v>500011039</v>
      </c>
      <c r="N75" s="10"/>
    </row>
    <row r="76" spans="2:14" x14ac:dyDescent="0.35">
      <c r="B76" s="1"/>
      <c r="C76" s="1"/>
      <c r="D76" s="1"/>
      <c r="E76" s="1"/>
      <c r="F76" s="10"/>
      <c r="G76" s="10"/>
      <c r="H76" s="10"/>
      <c r="I76" s="10"/>
      <c r="J76" s="10"/>
      <c r="K76" s="10"/>
      <c r="L76" s="10"/>
      <c r="M76" s="10"/>
      <c r="N76" s="10"/>
    </row>
    <row r="77" spans="2:14" x14ac:dyDescent="0.35">
      <c r="B77" s="1"/>
      <c r="C77" s="1" t="s">
        <v>142</v>
      </c>
      <c r="D77" s="1"/>
      <c r="E77" s="1"/>
      <c r="F77" s="10"/>
      <c r="G77" s="10"/>
      <c r="H77" s="10"/>
      <c r="I77" s="10"/>
      <c r="J77" s="10">
        <f>IF((J75-K75)&lt;0,(K75-J75),0)</f>
        <v>24291551</v>
      </c>
      <c r="K77" s="10"/>
      <c r="L77" s="10">
        <f>IF((L75-M75)&lt;0,(M75-L75),0)</f>
        <v>0</v>
      </c>
      <c r="M77" s="10">
        <f>IF((M75-L75)&lt;0,(L75-M75),0)</f>
        <v>24291551</v>
      </c>
      <c r="N77" s="10"/>
    </row>
    <row r="78" spans="2:14" x14ac:dyDescent="0.35">
      <c r="B78" s="1"/>
      <c r="C78" s="1"/>
      <c r="D78" s="1"/>
      <c r="E78" s="1"/>
      <c r="F78" s="10"/>
      <c r="G78" s="10"/>
      <c r="H78" s="10"/>
      <c r="I78" s="10"/>
      <c r="J78" s="10"/>
      <c r="K78" s="10"/>
      <c r="L78" s="10"/>
      <c r="M78" s="10"/>
      <c r="N78" s="10"/>
    </row>
    <row r="79" spans="2:14" x14ac:dyDescent="0.35">
      <c r="B79" s="1"/>
      <c r="C79" s="1" t="s">
        <v>143</v>
      </c>
      <c r="D79" s="1"/>
      <c r="E79" s="1"/>
      <c r="F79" s="10">
        <f>+F75+F77</f>
        <v>5240370240</v>
      </c>
      <c r="G79" s="10">
        <f t="shared" ref="G79:M79" si="7">+G75+G77</f>
        <v>5240370240</v>
      </c>
      <c r="H79" s="10">
        <f t="shared" si="7"/>
        <v>4874273349</v>
      </c>
      <c r="I79" s="10">
        <f t="shared" si="7"/>
        <v>4874273349</v>
      </c>
      <c r="J79" s="10">
        <f>+J75+J77</f>
        <v>4374262310</v>
      </c>
      <c r="K79" s="10">
        <f>+K75+K77</f>
        <v>4374262310</v>
      </c>
      <c r="L79" s="10">
        <f t="shared" si="7"/>
        <v>524302590</v>
      </c>
      <c r="M79" s="10">
        <f t="shared" si="7"/>
        <v>524302590</v>
      </c>
      <c r="N79" s="10"/>
    </row>
    <row r="80" spans="2:14" x14ac:dyDescent="0.35">
      <c r="B80" s="1"/>
      <c r="C80" s="1"/>
      <c r="D80" s="1"/>
      <c r="E80" s="1"/>
      <c r="F80" s="10"/>
      <c r="G80" s="10">
        <f>+G79-F79</f>
        <v>0</v>
      </c>
      <c r="H80" s="10"/>
      <c r="I80" s="10">
        <f>+H79-I79</f>
        <v>0</v>
      </c>
      <c r="J80" s="10"/>
      <c r="K80" s="10"/>
      <c r="L80" s="10"/>
      <c r="M80" s="10"/>
      <c r="N80" s="10"/>
    </row>
    <row r="81" spans="2:14" x14ac:dyDescent="0.35">
      <c r="B81" s="1"/>
      <c r="C81" s="1"/>
      <c r="D81" s="1"/>
      <c r="E81" s="1"/>
      <c r="F81" s="11"/>
      <c r="G81" s="11"/>
      <c r="H81" s="11"/>
      <c r="I81" s="11"/>
      <c r="J81" s="11"/>
      <c r="K81" s="11"/>
      <c r="L81" s="11"/>
      <c r="M81" s="11"/>
      <c r="N81" s="1"/>
    </row>
    <row r="82" spans="2:14" x14ac:dyDescent="0.35">
      <c r="B82" s="1"/>
      <c r="C82" s="1"/>
      <c r="D82" s="1"/>
      <c r="E82" s="1"/>
      <c r="F82" s="1"/>
      <c r="G82" s="1"/>
      <c r="H82" s="1"/>
      <c r="I82" s="1"/>
      <c r="J82" s="1"/>
      <c r="K82" s="11"/>
      <c r="L82" s="1"/>
      <c r="M82" s="1"/>
      <c r="N82" s="1"/>
    </row>
    <row r="83" spans="2:14" x14ac:dyDescent="0.3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2:14" x14ac:dyDescent="0.3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2:14" x14ac:dyDescent="0.35">
      <c r="B85" s="1"/>
      <c r="C85" s="1"/>
      <c r="D85" s="1"/>
      <c r="E85" s="1"/>
      <c r="F85" s="11"/>
      <c r="G85" s="1"/>
      <c r="H85" s="1"/>
      <c r="I85" s="1"/>
      <c r="J85" s="1"/>
      <c r="K85" s="1"/>
      <c r="L85" s="1"/>
      <c r="M85" s="1"/>
      <c r="N85" s="1"/>
    </row>
    <row r="86" spans="2:14" x14ac:dyDescent="0.3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2:14" x14ac:dyDescent="0.3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2:14" x14ac:dyDescent="0.3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2:14" x14ac:dyDescent="0.3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2:14" x14ac:dyDescent="0.3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2:14" x14ac:dyDescent="0.3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2:14" x14ac:dyDescent="0.3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2:14" x14ac:dyDescent="0.3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2:14" x14ac:dyDescent="0.3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2:14" x14ac:dyDescent="0.3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2:14" x14ac:dyDescent="0.3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2:14" x14ac:dyDescent="0.3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2:14" x14ac:dyDescent="0.3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2:14" x14ac:dyDescent="0.3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2:14" x14ac:dyDescent="0.3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2:14" x14ac:dyDescent="0.3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2:14" x14ac:dyDescent="0.3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2:14" x14ac:dyDescent="0.3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2:14" x14ac:dyDescent="0.3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2:14" x14ac:dyDescent="0.3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2:14" x14ac:dyDescent="0.3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2:14" x14ac:dyDescent="0.3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2:14" x14ac:dyDescent="0.3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2:14" x14ac:dyDescent="0.3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2:14" x14ac:dyDescent="0.3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2:14" x14ac:dyDescent="0.3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2:14" x14ac:dyDescent="0.3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2:14" x14ac:dyDescent="0.3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2:14" x14ac:dyDescent="0.3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2:14" x14ac:dyDescent="0.3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Eugenio</dc:creator>
  <cp:lastModifiedBy>Eugenio</cp:lastModifiedBy>
  <dcterms:created xsi:type="dcterms:W3CDTF">2022-12-23T14:49:43Z</dcterms:created>
  <dcterms:modified xsi:type="dcterms:W3CDTF">2022-12-23T14:53:06Z</dcterms:modified>
</cp:coreProperties>
</file>